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30" firstSheet="3" activeTab="12"/>
  </bookViews>
  <sheets>
    <sheet name="DM15_9" sheetId="1" r:id="rId1"/>
    <sheet name="DMi17_12" sheetId="2" r:id="rId2"/>
    <sheet name="DMi20_13" sheetId="3" r:id="rId3"/>
    <sheet name="DMi20_13_WDVS" sheetId="4" r:id="rId4"/>
    <sheet name="DMi25_18" sheetId="5" r:id="rId5"/>
    <sheet name="DMi25_18_WDVS" sheetId="6" r:id="rId6"/>
    <sheet name="DM25_16" sheetId="7" r:id="rId7"/>
    <sheet name="DSi 30_20" sheetId="8" r:id="rId8"/>
    <sheet name="DS 25_12" sheetId="9" r:id="rId9"/>
    <sheet name="DS 30_15" sheetId="10" r:id="rId10"/>
    <sheet name="DSS 25_12" sheetId="11" r:id="rId11"/>
    <sheet name="DSS 30_13" sheetId="12" r:id="rId12"/>
    <sheet name="DSS 30_12" sheetId="13" r:id="rId13"/>
    <sheet name="DSS375_12" sheetId="14" r:id="rId14"/>
    <sheet name="Tabelle2" sheetId="15" r:id="rId15"/>
    <sheet name="Tabelle3" sheetId="16" r:id="rId16"/>
  </sheets>
  <definedNames/>
  <calcPr fullCalcOnLoad="1"/>
</workbook>
</file>

<file path=xl/sharedStrings.xml><?xml version="1.0" encoding="utf-8"?>
<sst xmlns="http://schemas.openxmlformats.org/spreadsheetml/2006/main" count="1372" uniqueCount="84">
  <si>
    <t>U-Wert Berechnung nach EN ISO6946</t>
  </si>
  <si>
    <t>Steintype:</t>
  </si>
  <si>
    <t>DM25/16</t>
  </si>
  <si>
    <t xml:space="preserve"> - verputzt</t>
  </si>
  <si>
    <t>Abschnitte</t>
  </si>
  <si>
    <t>a</t>
  </si>
  <si>
    <t>c</t>
  </si>
  <si>
    <t>Schichten</t>
  </si>
  <si>
    <r>
      <t xml:space="preserve">Eingabe </t>
    </r>
    <r>
      <rPr>
        <b/>
        <sz val="14"/>
        <rFont val="Symbol"/>
        <family val="1"/>
      </rPr>
      <t>l</t>
    </r>
    <r>
      <rPr>
        <b/>
        <sz val="14"/>
        <rFont val="Arial"/>
        <family val="2"/>
      </rPr>
      <t>-Werte</t>
    </r>
  </si>
  <si>
    <r>
      <t xml:space="preserve">Aussenputz </t>
    </r>
    <r>
      <rPr>
        <b/>
        <sz val="8"/>
        <rFont val="Arial"/>
        <family val="2"/>
      </rPr>
      <t>oder WDVS</t>
    </r>
  </si>
  <si>
    <t>Holzspanbeton</t>
  </si>
  <si>
    <t>Beton</t>
  </si>
  <si>
    <t>Dämmung</t>
  </si>
  <si>
    <t xml:space="preserve"> -</t>
  </si>
  <si>
    <t>Innenputz</t>
  </si>
  <si>
    <t>b</t>
  </si>
  <si>
    <t xml:space="preserve"> =</t>
  </si>
  <si>
    <t>Schicht
j</t>
  </si>
  <si>
    <r>
      <t>Dicke
d</t>
    </r>
    <r>
      <rPr>
        <b/>
        <vertAlign val="subscript"/>
        <sz val="9"/>
        <rFont val="Arial"/>
        <family val="2"/>
      </rPr>
      <t>j</t>
    </r>
    <r>
      <rPr>
        <b/>
        <sz val="9"/>
        <rFont val="Arial"/>
        <family val="2"/>
      </rPr>
      <t xml:space="preserve"> [m]</t>
    </r>
  </si>
  <si>
    <t xml:space="preserve">b </t>
  </si>
  <si>
    <t>Schichtweise gemittelt
RT"</t>
  </si>
  <si>
    <t>Breite</t>
  </si>
  <si>
    <t>Höhe</t>
  </si>
  <si>
    <t>Kontrolle</t>
  </si>
  <si>
    <r>
      <t>Flächenanteil   f</t>
    </r>
    <r>
      <rPr>
        <vertAlign val="subscript"/>
        <sz val="8"/>
        <rFont val="Arial"/>
        <family val="2"/>
      </rPr>
      <t>m</t>
    </r>
  </si>
  <si>
    <t xml:space="preserve">äußere
Übergangsschicht </t>
  </si>
  <si>
    <r>
      <t>h</t>
    </r>
    <r>
      <rPr>
        <vertAlign val="subscript"/>
        <sz val="8"/>
        <rFont val="Arial"/>
        <family val="2"/>
      </rPr>
      <t>e,m</t>
    </r>
  </si>
  <si>
    <r>
      <t>h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=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e,m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</si>
  <si>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se,m=</t>
    </r>
    <r>
      <rPr>
        <sz val="8"/>
        <rFont val="Arial"/>
        <family val="2"/>
      </rPr>
      <t>1/h</t>
    </r>
    <r>
      <rPr>
        <vertAlign val="subscript"/>
        <sz val="8"/>
        <rFont val="Arial"/>
        <family val="2"/>
      </rPr>
      <t>e,m</t>
    </r>
  </si>
  <si>
    <r>
      <t>R</t>
    </r>
    <r>
      <rPr>
        <vertAlign val="subscript"/>
        <sz val="8"/>
        <rFont val="Arial"/>
        <family val="2"/>
      </rPr>
      <t>se</t>
    </r>
    <r>
      <rPr>
        <sz val="8"/>
        <rFont val="Arial"/>
        <family val="2"/>
      </rPr>
      <t>=1/h</t>
    </r>
    <r>
      <rPr>
        <vertAlign val="subscript"/>
        <sz val="8"/>
        <rFont val="Arial"/>
        <family val="2"/>
      </rPr>
      <t>e</t>
    </r>
  </si>
  <si>
    <t>1
Aussenputz</t>
  </si>
  <si>
    <r>
      <t>l</t>
    </r>
    <r>
      <rPr>
        <vertAlign val="subscript"/>
        <sz val="8"/>
        <rFont val="Arial"/>
        <family val="2"/>
      </rPr>
      <t>m1</t>
    </r>
  </si>
  <si>
    <r>
      <t>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= 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m,1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</si>
  <si>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m1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m1</t>
    </r>
  </si>
  <si>
    <r>
      <t>R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1</t>
    </r>
  </si>
  <si>
    <r>
      <t>l</t>
    </r>
    <r>
      <rPr>
        <vertAlign val="subscript"/>
        <sz val="8"/>
        <rFont val="Arial"/>
        <family val="2"/>
      </rPr>
      <t>m2</t>
    </r>
  </si>
  <si>
    <r>
      <t>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= 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m,2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</si>
  <si>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m2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m2</t>
    </r>
  </si>
  <si>
    <r>
      <t>R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2</t>
    </r>
  </si>
  <si>
    <r>
      <t>l</t>
    </r>
    <r>
      <rPr>
        <vertAlign val="subscript"/>
        <sz val="8"/>
        <rFont val="Arial"/>
        <family val="2"/>
      </rPr>
      <t>m3</t>
    </r>
  </si>
  <si>
    <r>
      <t>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= 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m,3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</si>
  <si>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m3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m3</t>
    </r>
  </si>
  <si>
    <r>
      <t>R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3</t>
    </r>
  </si>
  <si>
    <r>
      <t>l</t>
    </r>
    <r>
      <rPr>
        <vertAlign val="subscript"/>
        <sz val="8"/>
        <rFont val="Arial"/>
        <family val="2"/>
      </rPr>
      <t>m4</t>
    </r>
  </si>
  <si>
    <r>
      <t>l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= 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m,4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</si>
  <si>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m4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m4</t>
    </r>
  </si>
  <si>
    <r>
      <t>R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4</t>
    </r>
  </si>
  <si>
    <r>
      <t>l</t>
    </r>
    <r>
      <rPr>
        <vertAlign val="subscript"/>
        <sz val="8"/>
        <rFont val="Arial"/>
        <family val="2"/>
      </rPr>
      <t>m5</t>
    </r>
  </si>
  <si>
    <r>
      <t>R</t>
    </r>
    <r>
      <rPr>
        <vertAlign val="subscript"/>
        <sz val="8"/>
        <rFont val="Arial"/>
        <family val="2"/>
      </rPr>
      <t>m5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m5</t>
    </r>
  </si>
  <si>
    <r>
      <t>l</t>
    </r>
    <r>
      <rPr>
        <vertAlign val="subscript"/>
        <sz val="8"/>
        <rFont val="Arial"/>
        <family val="2"/>
      </rPr>
      <t>m6</t>
    </r>
  </si>
  <si>
    <r>
      <t>R</t>
    </r>
    <r>
      <rPr>
        <vertAlign val="subscript"/>
        <sz val="8"/>
        <rFont val="Arial"/>
        <family val="2"/>
      </rPr>
      <t>m6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m6</t>
    </r>
  </si>
  <si>
    <t>7              Putz innen</t>
  </si>
  <si>
    <r>
      <t>l</t>
    </r>
    <r>
      <rPr>
        <vertAlign val="subscript"/>
        <sz val="8"/>
        <rFont val="Arial"/>
        <family val="2"/>
      </rPr>
      <t>m7</t>
    </r>
  </si>
  <si>
    <r>
      <t>R</t>
    </r>
    <r>
      <rPr>
        <vertAlign val="subscript"/>
        <sz val="8"/>
        <rFont val="Arial"/>
        <family val="2"/>
      </rPr>
      <t>m7</t>
    </r>
    <r>
      <rPr>
        <sz val="8"/>
        <rFont val="Arial"/>
        <family val="2"/>
      </rPr>
      <t>=d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</t>
    </r>
    <r>
      <rPr>
        <sz val="8"/>
        <rFont val="Symbol"/>
        <family val="1"/>
      </rPr>
      <t>l</t>
    </r>
    <r>
      <rPr>
        <vertAlign val="subscript"/>
        <sz val="8"/>
        <rFont val="Arial"/>
        <family val="2"/>
      </rPr>
      <t>m7</t>
    </r>
  </si>
  <si>
    <t xml:space="preserve">innere
Übergangsschicht </t>
  </si>
  <si>
    <r>
      <t>h</t>
    </r>
    <r>
      <rPr>
        <vertAlign val="subscript"/>
        <sz val="8"/>
        <rFont val="Arial"/>
        <family val="2"/>
      </rPr>
      <t>i,m</t>
    </r>
  </si>
  <si>
    <r>
      <t>h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=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i,m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</si>
  <si>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si,m=</t>
    </r>
    <r>
      <rPr>
        <sz val="8"/>
        <rFont val="Arial"/>
        <family val="2"/>
      </rPr>
      <t>1/h</t>
    </r>
    <r>
      <rPr>
        <vertAlign val="subscript"/>
        <sz val="8"/>
        <rFont val="Arial"/>
        <family val="2"/>
      </rPr>
      <t>i,m</t>
    </r>
  </si>
  <si>
    <r>
      <t>R</t>
    </r>
    <r>
      <rPr>
        <vertAlign val="subscript"/>
        <sz val="8"/>
        <rFont val="Arial"/>
        <family val="2"/>
      </rPr>
      <t>si</t>
    </r>
    <r>
      <rPr>
        <sz val="8"/>
        <rFont val="Arial"/>
        <family val="2"/>
      </rPr>
      <t>=1/hi</t>
    </r>
  </si>
  <si>
    <r>
      <t xml:space="preserve">Abschnittsweise gemittelt
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'</t>
    </r>
  </si>
  <si>
    <r>
      <t>R</t>
    </r>
    <r>
      <rPr>
        <vertAlign val="subscript"/>
        <sz val="8"/>
        <rFont val="Arial"/>
        <family val="2"/>
      </rPr>
      <t>Tm</t>
    </r>
    <r>
      <rPr>
        <sz val="8"/>
        <rFont val="Arial"/>
        <family val="2"/>
      </rPr>
      <t>=</t>
    </r>
    <r>
      <rPr>
        <sz val="9"/>
        <rFont val="Arial"/>
        <family val="2"/>
      </rPr>
      <t>R</t>
    </r>
    <r>
      <rPr>
        <vertAlign val="subscript"/>
        <sz val="9"/>
        <rFont val="Arial"/>
        <family val="2"/>
      </rPr>
      <t>si,m</t>
    </r>
    <r>
      <rPr>
        <sz val="9"/>
        <rFont val="Arial"/>
        <family val="2"/>
      </rPr>
      <t>+</t>
    </r>
    <r>
      <rPr>
        <sz val="9"/>
        <rFont val="Symbol"/>
        <family val="0"/>
      </rPr>
      <t>S</t>
    </r>
    <r>
      <rPr>
        <vertAlign val="subscript"/>
        <sz val="9"/>
        <rFont val="Arial"/>
        <family val="2"/>
      </rPr>
      <t>Rmj</t>
    </r>
    <r>
      <rPr>
        <sz val="9"/>
        <rFont val="Arial"/>
        <family val="2"/>
      </rPr>
      <t>+R</t>
    </r>
    <r>
      <rPr>
        <vertAlign val="subscript"/>
        <sz val="9"/>
        <rFont val="Arial"/>
        <family val="2"/>
      </rPr>
      <t>se,m</t>
    </r>
  </si>
  <si>
    <r>
      <t>R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>"=R</t>
    </r>
    <r>
      <rPr>
        <b/>
        <vertAlign val="subscript"/>
        <sz val="8"/>
        <rFont val="Arial"/>
        <family val="2"/>
      </rPr>
      <t>si</t>
    </r>
    <r>
      <rPr>
        <b/>
        <sz val="8"/>
        <rFont val="Arial"/>
        <family val="2"/>
      </rPr>
      <t>+</t>
    </r>
    <r>
      <rPr>
        <b/>
        <sz val="8"/>
        <rFont val="Symbol"/>
        <family val="1"/>
      </rPr>
      <t>S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>R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>+R</t>
    </r>
    <r>
      <rPr>
        <b/>
        <vertAlign val="subscript"/>
        <sz val="8"/>
        <rFont val="Arial"/>
        <family val="2"/>
      </rPr>
      <t>se</t>
    </r>
  </si>
  <si>
    <r>
      <t>f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/R</t>
    </r>
    <r>
      <rPr>
        <vertAlign val="subscript"/>
        <sz val="8"/>
        <rFont val="Arial"/>
        <family val="2"/>
      </rPr>
      <t>Tm</t>
    </r>
  </si>
  <si>
    <r>
      <t>R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>'=1/[</t>
    </r>
    <r>
      <rPr>
        <b/>
        <sz val="8"/>
        <rFont val="Symbol"/>
        <family val="1"/>
      </rPr>
      <t>S</t>
    </r>
    <r>
      <rPr>
        <b/>
        <vertAlign val="subscript"/>
        <sz val="8"/>
        <rFont val="Arial"/>
        <family val="2"/>
      </rPr>
      <t>m</t>
    </r>
    <r>
      <rPr>
        <b/>
        <sz val="8"/>
        <rFont val="Arial"/>
        <family val="2"/>
      </rPr>
      <t>(f</t>
    </r>
    <r>
      <rPr>
        <vertAlign val="subscript"/>
        <sz val="8"/>
        <rFont val="Arial"/>
        <family val="2"/>
      </rPr>
      <t>m</t>
    </r>
    <r>
      <rPr>
        <b/>
        <sz val="8"/>
        <rFont val="Arial"/>
        <family val="2"/>
      </rPr>
      <t>/R</t>
    </r>
    <r>
      <rPr>
        <b/>
        <vertAlign val="subscript"/>
        <sz val="8"/>
        <rFont val="Arial"/>
        <family val="2"/>
      </rPr>
      <t>Tm</t>
    </r>
    <r>
      <rPr>
        <b/>
        <sz val="8"/>
        <rFont val="Arial"/>
        <family val="2"/>
      </rPr>
      <t>)]</t>
    </r>
  </si>
  <si>
    <r>
      <t>R</t>
    </r>
    <r>
      <rPr>
        <b/>
        <vertAlign val="subscript"/>
        <sz val="9"/>
        <rFont val="Arial"/>
        <family val="2"/>
      </rPr>
      <t>T=</t>
    </r>
    <r>
      <rPr>
        <b/>
        <sz val="9"/>
        <rFont val="Arial"/>
        <family val="2"/>
      </rPr>
      <t>(R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'</t>
    </r>
    <r>
      <rPr>
        <b/>
        <vertAlign val="subscript"/>
        <sz val="9"/>
        <rFont val="Arial"/>
        <family val="2"/>
      </rPr>
      <t>+</t>
    </r>
    <r>
      <rPr>
        <b/>
        <sz val="9"/>
        <rFont val="Arial"/>
        <family val="2"/>
      </rPr>
      <t>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")/2</t>
    </r>
  </si>
  <si>
    <r>
      <t>U=1/R</t>
    </r>
    <r>
      <rPr>
        <b/>
        <vertAlign val="subscript"/>
        <sz val="11"/>
        <rFont val="Arial"/>
        <family val="2"/>
      </rPr>
      <t>T</t>
    </r>
  </si>
  <si>
    <t>DMi17/12</t>
  </si>
  <si>
    <t>DMi 20/13 + 10,0 cm PU – WDVS</t>
  </si>
  <si>
    <t>a           b</t>
  </si>
  <si>
    <t>a          b</t>
  </si>
  <si>
    <t>DMi 20/13</t>
  </si>
  <si>
    <t>aussen</t>
  </si>
  <si>
    <t>-</t>
  </si>
  <si>
    <t>innen</t>
  </si>
  <si>
    <t>DMi25/18</t>
  </si>
  <si>
    <t>DS 25/12</t>
  </si>
  <si>
    <t>DS 30/15</t>
  </si>
  <si>
    <t>DSS 25/12</t>
  </si>
  <si>
    <t>DSS 30/13</t>
  </si>
  <si>
    <t>DSS37,5/12</t>
  </si>
  <si>
    <t>Holzspanstein- Nachbau : DSs 30/16+6,0 cm Innendämmung WLG 0,35 + 10 cm WDVS WLG 0,35</t>
  </si>
  <si>
    <t>DS 35/20</t>
  </si>
  <si>
    <t xml:space="preserve"> - unverputzt</t>
  </si>
  <si>
    <t xml:space="preserve">Aussenputz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</si>
</sst>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Ges-Fläche:  &quot;0.000"/>
    <numFmt numFmtId="168" formatCode="0.0000"/>
    <numFmt numFmtId="169" formatCode="#,##0.0000_€"/>
  </numFmts>
  <fonts count="57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name val="Symbol"/>
      <family val="1"/>
    </font>
    <font>
      <sz val="6"/>
      <name val="Arial"/>
      <family val="2"/>
    </font>
    <font>
      <b/>
      <sz val="8"/>
      <name val="Arial"/>
      <family val="2"/>
    </font>
    <font>
      <b/>
      <vertAlign val="subscript"/>
      <sz val="9"/>
      <name val="Arial"/>
      <family val="2"/>
    </font>
    <font>
      <sz val="5"/>
      <name val="Arial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0"/>
    </font>
    <font>
      <b/>
      <vertAlign val="subscript"/>
      <sz val="8"/>
      <name val="Arial"/>
      <family val="2"/>
    </font>
    <font>
      <b/>
      <sz val="8"/>
      <name val="Symbol"/>
      <family val="1"/>
    </font>
    <font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6" fontId="8" fillId="34" borderId="13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166" fontId="1" fillId="35" borderId="15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166" fontId="1" fillId="36" borderId="14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6" fontId="1" fillId="36" borderId="17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166" fontId="1" fillId="36" borderId="19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166" fontId="1" fillId="35" borderId="20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2" fontId="9" fillId="33" borderId="26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/>
    </xf>
    <xf numFmtId="166" fontId="8" fillId="33" borderId="26" xfId="0" applyNumberFormat="1" applyFont="1" applyFill="1" applyBorder="1" applyAlignment="1">
      <alignment horizontal="center" vertical="center"/>
    </xf>
    <xf numFmtId="166" fontId="1" fillId="33" borderId="26" xfId="0" applyNumberFormat="1" applyFont="1" applyFill="1" applyBorder="1" applyAlignment="1">
      <alignment horizontal="center" vertical="center"/>
    </xf>
    <xf numFmtId="168" fontId="1" fillId="33" borderId="26" xfId="0" applyNumberFormat="1" applyFont="1" applyFill="1" applyBorder="1" applyAlignment="1">
      <alignment horizontal="center" vertical="center"/>
    </xf>
    <xf numFmtId="168" fontId="1" fillId="33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 wrapText="1"/>
    </xf>
    <xf numFmtId="166" fontId="9" fillId="33" borderId="13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right" vertical="center"/>
    </xf>
    <xf numFmtId="168" fontId="1" fillId="33" borderId="13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66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166" fontId="1" fillId="36" borderId="0" xfId="0" applyNumberFormat="1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166" fontId="8" fillId="34" borderId="22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1" fillId="38" borderId="14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166" fontId="1" fillId="38" borderId="19" xfId="0" applyNumberFormat="1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169" fontId="1" fillId="33" borderId="26" xfId="0" applyNumberFormat="1" applyFont="1" applyFill="1" applyBorder="1" applyAlignment="1">
      <alignment horizontal="center" vertical="center"/>
    </xf>
    <xf numFmtId="169" fontId="1" fillId="33" borderId="27" xfId="0" applyNumberFormat="1" applyFont="1" applyFill="1" applyBorder="1" applyAlignment="1">
      <alignment horizontal="center" vertical="center"/>
    </xf>
    <xf numFmtId="169" fontId="1" fillId="33" borderId="13" xfId="0" applyNumberFormat="1" applyFont="1" applyFill="1" applyBorder="1" applyAlignment="1">
      <alignment horizontal="center" vertical="center"/>
    </xf>
    <xf numFmtId="169" fontId="1" fillId="33" borderId="28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66" fontId="56" fillId="39" borderId="11" xfId="0" applyNumberFormat="1" applyFont="1" applyFill="1" applyBorder="1" applyAlignment="1">
      <alignment horizontal="center" vertical="center"/>
    </xf>
    <xf numFmtId="0" fontId="56" fillId="39" borderId="11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8" fontId="0" fillId="0" borderId="39" xfId="0" applyNumberFormat="1" applyFont="1" applyBorder="1" applyAlignment="1">
      <alignment horizontal="center" vertical="center"/>
    </xf>
    <xf numFmtId="168" fontId="19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168" fontId="1" fillId="0" borderId="4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left" vertical="center"/>
    </xf>
    <xf numFmtId="168" fontId="1" fillId="0" borderId="42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166" fontId="1" fillId="33" borderId="26" xfId="0" applyNumberFormat="1" applyFont="1" applyFill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6" fontId="8" fillId="34" borderId="13" xfId="0" applyNumberFormat="1" applyFont="1" applyFill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34" borderId="1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66" fontId="6" fillId="3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66" fontId="8" fillId="0" borderId="17" xfId="0" applyNumberFormat="1" applyFont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9" fontId="0" fillId="0" borderId="39" xfId="0" applyNumberFormat="1" applyFont="1" applyBorder="1" applyAlignment="1">
      <alignment horizontal="center" vertical="center"/>
    </xf>
    <xf numFmtId="169" fontId="19" fillId="0" borderId="39" xfId="0" applyNumberFormat="1" applyFont="1" applyBorder="1" applyAlignment="1">
      <alignment horizontal="center" vertical="center"/>
    </xf>
    <xf numFmtId="169" fontId="1" fillId="0" borderId="41" xfId="0" applyNumberFormat="1" applyFont="1" applyBorder="1" applyAlignment="1">
      <alignment horizontal="center" vertical="center"/>
    </xf>
    <xf numFmtId="169" fontId="1" fillId="0" borderId="42" xfId="0" applyNumberFormat="1" applyFont="1" applyBorder="1" applyAlignment="1">
      <alignment horizontal="center" vertical="center"/>
    </xf>
    <xf numFmtId="169" fontId="1" fillId="0" borderId="39" xfId="0" applyNumberFormat="1" applyFont="1" applyBorder="1" applyAlignment="1">
      <alignment horizontal="center" vertical="center"/>
    </xf>
    <xf numFmtId="169" fontId="1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10">
      <selection activeCell="W56" sqref="W56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2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0.03</v>
      </c>
      <c r="U8" s="211">
        <f>SUM(T8:T14)</f>
        <v>0.15</v>
      </c>
      <c r="AB8" s="5"/>
      <c r="AC8" s="5"/>
      <c r="AD8" s="5"/>
      <c r="AE8" s="5"/>
      <c r="AF8" s="5"/>
      <c r="AG8" s="5"/>
    </row>
    <row r="9" spans="1:33" ht="20.25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27"/>
      <c r="K9" s="28"/>
      <c r="L9" s="29"/>
      <c r="M9" s="30"/>
      <c r="N9" s="31"/>
      <c r="O9" s="28"/>
      <c r="P9" s="29"/>
      <c r="Q9" s="32"/>
      <c r="S9" s="207">
        <v>3</v>
      </c>
      <c r="T9" s="190">
        <v>0.005</v>
      </c>
      <c r="U9" s="211"/>
      <c r="AB9" s="5"/>
      <c r="AC9" s="5"/>
      <c r="AD9" s="5"/>
      <c r="AE9" s="5"/>
      <c r="AF9" s="5"/>
      <c r="AG9" s="5"/>
    </row>
    <row r="10" spans="1:33" ht="20.25">
      <c r="A10" s="203" t="s">
        <v>10</v>
      </c>
      <c r="B10" s="203"/>
      <c r="C10" s="203"/>
      <c r="D10" s="204">
        <v>0.13</v>
      </c>
      <c r="E10" s="204"/>
      <c r="F10" s="10"/>
      <c r="G10" s="10"/>
      <c r="H10" s="15"/>
      <c r="I10" s="33"/>
      <c r="J10" s="34"/>
      <c r="K10" s="35"/>
      <c r="L10" s="36"/>
      <c r="M10" s="37"/>
      <c r="N10" s="38"/>
      <c r="O10" s="35"/>
      <c r="P10" s="36"/>
      <c r="Q10" s="39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34"/>
      <c r="K11" s="35"/>
      <c r="L11" s="36"/>
      <c r="M11" s="35"/>
      <c r="N11" s="38"/>
      <c r="O11" s="35"/>
      <c r="P11" s="36"/>
      <c r="Q11" s="36"/>
      <c r="S11" s="207">
        <v>4</v>
      </c>
      <c r="T11" s="190">
        <v>0.08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12</v>
      </c>
      <c r="B12" s="203"/>
      <c r="C12" s="203"/>
      <c r="D12" s="204" t="s">
        <v>13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0.005</v>
      </c>
      <c r="U13" s="211"/>
      <c r="AB13" s="5"/>
      <c r="AC13" s="5"/>
      <c r="AD13" s="5"/>
      <c r="AE13" s="5"/>
      <c r="AF13" s="5"/>
      <c r="AG13" s="5"/>
    </row>
    <row r="14" spans="1:33" ht="20.25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0.03</v>
      </c>
      <c r="U14" s="211"/>
      <c r="AB14" s="5"/>
      <c r="AC14" s="5"/>
      <c r="AD14" s="5"/>
      <c r="AE14" s="5"/>
      <c r="AF14" s="5"/>
      <c r="AG14" s="5"/>
    </row>
    <row r="15" spans="1:33" ht="20.25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0.04000000000000001</v>
      </c>
      <c r="E25" s="190">
        <v>0.194</v>
      </c>
      <c r="F25" s="190"/>
      <c r="G25" s="21">
        <v>0.03</v>
      </c>
      <c r="H25" s="190">
        <v>0.194</v>
      </c>
      <c r="I25" s="190"/>
      <c r="J25" s="48">
        <f>D25</f>
        <v>0.04000000000000001</v>
      </c>
      <c r="L25" s="191">
        <f>D25+G25+J25</f>
        <v>0.11000000000000001</v>
      </c>
      <c r="M25" s="191"/>
      <c r="N25" s="191"/>
      <c r="O25" s="191">
        <f>E25+H25</f>
        <v>0.388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L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0.11000000000000001</v>
      </c>
      <c r="H32" s="63">
        <f>S19</f>
        <v>0.1</v>
      </c>
      <c r="I32" s="63">
        <f>L25</f>
        <v>0.11000000000000001</v>
      </c>
      <c r="J32" s="63">
        <f>S21</f>
        <v>0.15</v>
      </c>
      <c r="K32" s="63">
        <f>O25</f>
        <v>0.388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0.08835341365461849</v>
      </c>
      <c r="H33" s="176"/>
      <c r="I33" s="176">
        <f>I32*J32/$D$31</f>
        <v>0.13253012048192772</v>
      </c>
      <c r="J33" s="176"/>
      <c r="K33" s="188">
        <f>K32*L32/$D$31</f>
        <v>0.7791164658634538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0.19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4"/>
      <c r="S35" s="85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0.7500000000000001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181">
        <f>B37/P37</f>
        <v>0.03333333333333333</v>
      </c>
      <c r="S38" s="181"/>
    </row>
    <row r="39" spans="1:19" ht="11.25">
      <c r="A39" s="178">
        <v>2</v>
      </c>
      <c r="B39" s="179">
        <f>T8</f>
        <v>0.03</v>
      </c>
      <c r="C39" s="179"/>
      <c r="D39" s="102"/>
      <c r="E39" s="94" t="s">
        <v>35</v>
      </c>
      <c r="F39" s="94"/>
      <c r="G39" s="95">
        <f>D10</f>
        <v>0.13</v>
      </c>
      <c r="H39" s="95"/>
      <c r="I39" s="95">
        <f>D10</f>
        <v>0.13</v>
      </c>
      <c r="J39" s="95"/>
      <c r="K39" s="95">
        <f>D10</f>
        <v>0.13</v>
      </c>
      <c r="L39" s="95"/>
      <c r="M39" s="95"/>
      <c r="N39" s="95"/>
      <c r="O39" s="96" t="s">
        <v>36</v>
      </c>
      <c r="P39" s="180">
        <f>G39*G33+I39*I33+K39*K33</f>
        <v>0.13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0.23076923076923075</v>
      </c>
      <c r="I40" s="72"/>
      <c r="J40" s="72">
        <f>B39/I39</f>
        <v>0.23076923076923075</v>
      </c>
      <c r="K40" s="72"/>
      <c r="L40" s="72">
        <f>B39/K39</f>
        <v>0.23076923076923075</v>
      </c>
      <c r="M40" s="72"/>
      <c r="N40" s="72"/>
      <c r="O40" s="99" t="s">
        <v>38</v>
      </c>
      <c r="P40" s="8"/>
      <c r="Q40" s="8"/>
      <c r="R40" s="181">
        <f>B39/P39</f>
        <v>0.23076923076923075</v>
      </c>
      <c r="S40" s="181"/>
    </row>
    <row r="41" spans="1:19" ht="11.25">
      <c r="A41" s="178">
        <v>3</v>
      </c>
      <c r="B41" s="179">
        <f>T9</f>
        <v>0.005</v>
      </c>
      <c r="C41" s="179"/>
      <c r="D41" s="102"/>
      <c r="E41" s="94" t="s">
        <v>39</v>
      </c>
      <c r="F41" s="94"/>
      <c r="G41" s="95">
        <f>D10</f>
        <v>0.13</v>
      </c>
      <c r="H41" s="95"/>
      <c r="I41" s="95">
        <f>D10</f>
        <v>0.13</v>
      </c>
      <c r="J41" s="95"/>
      <c r="K41" s="95">
        <f>D11</f>
        <v>1.9</v>
      </c>
      <c r="L41" s="95"/>
      <c r="M41" s="95"/>
      <c r="N41" s="95"/>
      <c r="O41" s="96" t="s">
        <v>40</v>
      </c>
      <c r="P41" s="180">
        <f>G41*G33+I41*I33+K41*K33</f>
        <v>1.5090361445783134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0.038461538461538464</v>
      </c>
      <c r="I42" s="72"/>
      <c r="J42" s="72">
        <f>B41/I41</f>
        <v>0.038461538461538464</v>
      </c>
      <c r="K42" s="72"/>
      <c r="L42" s="72">
        <f>B41/K41</f>
        <v>0.0026315789473684214</v>
      </c>
      <c r="M42" s="72"/>
      <c r="N42" s="72"/>
      <c r="O42" s="99" t="s">
        <v>42</v>
      </c>
      <c r="P42" s="8"/>
      <c r="Q42" s="8"/>
      <c r="R42" s="181">
        <f>B41/P41</f>
        <v>0.003313373253493014</v>
      </c>
      <c r="S42" s="181"/>
    </row>
    <row r="43" spans="1:19" ht="11.25">
      <c r="A43" s="178">
        <v>4</v>
      </c>
      <c r="B43" s="179">
        <f>T11</f>
        <v>0.08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0.13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1.665421686746988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0.04210526315789474</v>
      </c>
      <c r="I44" s="72"/>
      <c r="J44" s="72">
        <f>B43/I43</f>
        <v>0.6153846153846154</v>
      </c>
      <c r="K44" s="72"/>
      <c r="L44" s="72">
        <f>B43/K43</f>
        <v>0.04210526315789474</v>
      </c>
      <c r="M44" s="72"/>
      <c r="N44" s="72"/>
      <c r="O44" s="99" t="s">
        <v>46</v>
      </c>
      <c r="P44" s="8"/>
      <c r="Q44" s="8"/>
      <c r="R44" s="181">
        <f>B43/P43</f>
        <v>0.048035882225276716</v>
      </c>
      <c r="S44" s="181"/>
    </row>
    <row r="45" spans="1:19" ht="11.25">
      <c r="A45" s="178">
        <v>5</v>
      </c>
      <c r="B45" s="179">
        <f>T13</f>
        <v>0.005</v>
      </c>
      <c r="C45" s="179"/>
      <c r="D45" s="102"/>
      <c r="E45" s="94" t="s">
        <v>47</v>
      </c>
      <c r="F45" s="94"/>
      <c r="G45" s="95">
        <f>D10</f>
        <v>0.13</v>
      </c>
      <c r="H45" s="95"/>
      <c r="I45" s="95">
        <f>D10</f>
        <v>0.13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1.5090361445783134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0.038461538461538464</v>
      </c>
      <c r="I46" s="72"/>
      <c r="J46" s="72">
        <f>B45/I45</f>
        <v>0.038461538461538464</v>
      </c>
      <c r="K46" s="72"/>
      <c r="L46" s="72">
        <f>B45/K45</f>
        <v>0.0026315789473684214</v>
      </c>
      <c r="M46" s="72"/>
      <c r="N46" s="72"/>
      <c r="O46" s="99" t="s">
        <v>46</v>
      </c>
      <c r="P46" s="8"/>
      <c r="Q46" s="8"/>
      <c r="R46" s="181">
        <f>B45/P45</f>
        <v>0.003313373253493014</v>
      </c>
      <c r="S46" s="181"/>
    </row>
    <row r="47" spans="1:19" ht="11.25">
      <c r="A47" s="178">
        <v>6</v>
      </c>
      <c r="B47" s="179">
        <f>T14</f>
        <v>0.03</v>
      </c>
      <c r="C47" s="179"/>
      <c r="D47" s="102"/>
      <c r="E47" s="94" t="s">
        <v>49</v>
      </c>
      <c r="F47" s="94"/>
      <c r="G47" s="95">
        <f>D10</f>
        <v>0.13</v>
      </c>
      <c r="H47" s="95"/>
      <c r="I47" s="95">
        <f>D10</f>
        <v>0.13</v>
      </c>
      <c r="J47" s="95"/>
      <c r="K47" s="95">
        <f>D10</f>
        <v>0.13</v>
      </c>
      <c r="L47" s="95"/>
      <c r="M47" s="95"/>
      <c r="N47" s="95"/>
      <c r="O47" s="96" t="s">
        <v>44</v>
      </c>
      <c r="P47" s="180">
        <f>G47*G33+I47*I33+K47*K33</f>
        <v>0.13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0.23076923076923075</v>
      </c>
      <c r="I48" s="72"/>
      <c r="J48" s="72">
        <f>B47/I47</f>
        <v>0.23076923076923075</v>
      </c>
      <c r="K48" s="72"/>
      <c r="L48" s="72">
        <f>B47/K47</f>
        <v>0.23076923076923075</v>
      </c>
      <c r="M48" s="72"/>
      <c r="N48" s="72"/>
      <c r="O48" s="99" t="s">
        <v>46</v>
      </c>
      <c r="P48" s="8"/>
      <c r="Q48" s="8"/>
      <c r="R48" s="181">
        <f>B47/P47</f>
        <v>0.23076923076923075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0.7500000000000001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181">
        <f>B49/P49</f>
        <v>0.019999999999999997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0.8039001349527665</v>
      </c>
      <c r="I53" s="117"/>
      <c r="J53" s="89">
        <f>SUM(J36:J52)</f>
        <v>1.3771794871794873</v>
      </c>
      <c r="K53" s="117"/>
      <c r="L53" s="118">
        <f>SUM(L36:L52)</f>
        <v>0.7322402159244265</v>
      </c>
      <c r="M53" s="89"/>
      <c r="N53" s="119"/>
      <c r="O53" s="120"/>
      <c r="P53" s="121"/>
      <c r="Q53" s="122" t="s">
        <v>61</v>
      </c>
      <c r="R53" s="175">
        <f>R36+R38+R40+R42+R44+R46+R48+R50+R52</f>
        <v>0.7395344236040576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0.10990595698781633</v>
      </c>
      <c r="I54" s="73"/>
      <c r="J54" s="100">
        <f>I33/J53</f>
        <v>0.0962330050045649</v>
      </c>
      <c r="K54" s="73"/>
      <c r="L54" s="123">
        <f>K33/L53</f>
        <v>1.0640175845570676</v>
      </c>
      <c r="M54" s="89"/>
      <c r="N54" s="124"/>
      <c r="O54" s="125"/>
      <c r="P54" s="125"/>
      <c r="Q54" s="126" t="s">
        <v>63</v>
      </c>
      <c r="R54" s="177">
        <f>1/SUM(G54:N54)</f>
        <v>0.787304527710883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0.7634194756574704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1.3098958461058152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64">
      <selection activeCell="J56" sqref="J56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7" width="5.140625" style="1" customWidth="1"/>
    <col min="8" max="8" width="4.7109375" style="1" customWidth="1"/>
    <col min="9" max="9" width="5.7109375" style="1" customWidth="1"/>
    <col min="10" max="10" width="4.8515625" style="1" customWidth="1"/>
    <col min="11" max="11" width="4.57421875" style="1" customWidth="1"/>
    <col min="12" max="12" width="5.00390625" style="1" customWidth="1"/>
    <col min="13" max="13" width="4.57421875" style="1" customWidth="1"/>
    <col min="14" max="14" width="4.00390625" style="1" customWidth="1"/>
    <col min="15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76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0.105</v>
      </c>
      <c r="U8" s="211">
        <f>SUM(T8:T14)</f>
        <v>0.3</v>
      </c>
      <c r="AB8" s="5"/>
      <c r="AC8" s="5"/>
      <c r="AD8" s="5"/>
      <c r="AE8" s="5"/>
      <c r="AF8" s="5"/>
      <c r="AG8" s="5"/>
    </row>
    <row r="9" spans="1:33" ht="20.25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27"/>
      <c r="K9" s="28"/>
      <c r="L9" s="29"/>
      <c r="M9" s="30"/>
      <c r="N9" s="31"/>
      <c r="O9" s="28"/>
      <c r="P9" s="29"/>
      <c r="Q9" s="32"/>
      <c r="S9" s="207">
        <v>3</v>
      </c>
      <c r="T9" s="190">
        <v>0.025</v>
      </c>
      <c r="U9" s="211"/>
      <c r="AB9" s="5"/>
      <c r="AC9" s="5"/>
      <c r="AD9" s="5"/>
      <c r="AE9" s="5"/>
      <c r="AF9" s="5"/>
      <c r="AG9" s="5"/>
    </row>
    <row r="10" spans="1:33" ht="20.25">
      <c r="A10" s="203" t="s">
        <v>10</v>
      </c>
      <c r="B10" s="203"/>
      <c r="C10" s="203"/>
      <c r="D10" s="204">
        <v>0.13</v>
      </c>
      <c r="E10" s="204"/>
      <c r="F10" s="10"/>
      <c r="G10" s="10"/>
      <c r="H10" s="15"/>
      <c r="I10" s="33"/>
      <c r="J10" s="34"/>
      <c r="K10" s="35"/>
      <c r="L10" s="36"/>
      <c r="M10" s="37"/>
      <c r="N10" s="38"/>
      <c r="O10" s="35"/>
      <c r="P10" s="36"/>
      <c r="Q10" s="39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34"/>
      <c r="K11" s="35"/>
      <c r="L11" s="36"/>
      <c r="M11" s="35"/>
      <c r="N11" s="38"/>
      <c r="O11" s="35"/>
      <c r="P11" s="36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12</v>
      </c>
      <c r="B12" s="203"/>
      <c r="C12" s="203"/>
      <c r="D12" s="204" t="s">
        <v>13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0.025</v>
      </c>
      <c r="U13" s="211"/>
      <c r="AB13" s="5"/>
      <c r="AC13" s="5"/>
      <c r="AD13" s="5"/>
      <c r="AE13" s="5"/>
      <c r="AF13" s="5"/>
      <c r="AG13" s="5"/>
    </row>
    <row r="14" spans="1:33" ht="20.25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0.045</v>
      </c>
      <c r="U14" s="211"/>
      <c r="AB14" s="5"/>
      <c r="AC14" s="5"/>
      <c r="AD14" s="5"/>
      <c r="AE14" s="5"/>
      <c r="AF14" s="5"/>
      <c r="AG14" s="5"/>
    </row>
    <row r="15" spans="1:33" ht="20.25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0.054000000000000006</v>
      </c>
      <c r="E25" s="190">
        <v>0.15</v>
      </c>
      <c r="F25" s="190"/>
      <c r="G25" s="21">
        <v>0.09</v>
      </c>
      <c r="H25" s="190">
        <v>0.15</v>
      </c>
      <c r="I25" s="190"/>
      <c r="J25" s="48">
        <f>D25</f>
        <v>0.054000000000000006</v>
      </c>
      <c r="L25" s="191">
        <f>D25+G25+J25</f>
        <v>0.198</v>
      </c>
      <c r="M25" s="191"/>
      <c r="N25" s="191"/>
      <c r="O25" s="191">
        <f>E25+H25</f>
        <v>0.3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0.198</v>
      </c>
      <c r="H32" s="63">
        <f>S19</f>
        <v>0.1</v>
      </c>
      <c r="I32" s="63">
        <f>L25</f>
        <v>0.198</v>
      </c>
      <c r="J32" s="63">
        <f>S21</f>
        <v>0.15</v>
      </c>
      <c r="K32" s="63">
        <f>O25</f>
        <v>0.3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0.15903614457831328</v>
      </c>
      <c r="H33" s="176"/>
      <c r="I33" s="176">
        <f>I32*J32/$D$31</f>
        <v>0.2385542168674699</v>
      </c>
      <c r="J33" s="176"/>
      <c r="K33" s="188">
        <f>K32*L32/$D$31</f>
        <v>0.6024096385542168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0.34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4"/>
      <c r="S35" s="85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181">
        <f>B37/P37</f>
        <v>0.03333333333333333</v>
      </c>
      <c r="S38" s="181"/>
    </row>
    <row r="39" spans="1:19" ht="11.25">
      <c r="A39" s="178">
        <v>2</v>
      </c>
      <c r="B39" s="179">
        <f>T8</f>
        <v>0.105</v>
      </c>
      <c r="C39" s="179"/>
      <c r="D39" s="102"/>
      <c r="E39" s="94" t="s">
        <v>35</v>
      </c>
      <c r="F39" s="94"/>
      <c r="G39" s="95">
        <f>D10</f>
        <v>0.13</v>
      </c>
      <c r="H39" s="95"/>
      <c r="I39" s="95">
        <f>D10</f>
        <v>0.13</v>
      </c>
      <c r="J39" s="95"/>
      <c r="K39" s="95">
        <f>D10</f>
        <v>0.13</v>
      </c>
      <c r="L39" s="95"/>
      <c r="M39" s="95"/>
      <c r="N39" s="95"/>
      <c r="O39" s="96" t="s">
        <v>36</v>
      </c>
      <c r="P39" s="180">
        <f>G39*G33+I39*I33+K39*K33</f>
        <v>0.13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0.8076923076923076</v>
      </c>
      <c r="I40" s="72"/>
      <c r="J40" s="72">
        <f>B39/I39</f>
        <v>0.8076923076923076</v>
      </c>
      <c r="K40" s="72"/>
      <c r="L40" s="72">
        <f>B39/K39</f>
        <v>0.8076923076923076</v>
      </c>
      <c r="M40" s="72"/>
      <c r="N40" s="72"/>
      <c r="O40" s="99" t="s">
        <v>38</v>
      </c>
      <c r="P40" s="8"/>
      <c r="Q40" s="8"/>
      <c r="R40" s="181">
        <f>B39/P39</f>
        <v>0.8076923076923076</v>
      </c>
      <c r="S40" s="181"/>
    </row>
    <row r="41" spans="1:19" ht="11.25">
      <c r="A41" s="178">
        <v>3</v>
      </c>
      <c r="B41" s="179">
        <f>T9</f>
        <v>0.025</v>
      </c>
      <c r="C41" s="179"/>
      <c r="D41" s="102"/>
      <c r="E41" s="94" t="s">
        <v>39</v>
      </c>
      <c r="F41" s="94"/>
      <c r="G41" s="95">
        <f>D10</f>
        <v>0.13</v>
      </c>
      <c r="H41" s="95"/>
      <c r="I41" s="95">
        <f>D10</f>
        <v>0.13</v>
      </c>
      <c r="J41" s="95"/>
      <c r="K41" s="95">
        <f>D11</f>
        <v>1.9</v>
      </c>
      <c r="L41" s="95"/>
      <c r="M41" s="95"/>
      <c r="N41" s="95"/>
      <c r="O41" s="96" t="s">
        <v>40</v>
      </c>
      <c r="P41" s="180">
        <f>G41*G33+I41*I33+K41*K33</f>
        <v>1.1962650602409637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0.19230769230769232</v>
      </c>
      <c r="I42" s="72"/>
      <c r="J42" s="72">
        <f>B41/I41</f>
        <v>0.19230769230769232</v>
      </c>
      <c r="K42" s="72"/>
      <c r="L42" s="72">
        <f>B41/K41</f>
        <v>0.013157894736842106</v>
      </c>
      <c r="M42" s="72"/>
      <c r="N42" s="72"/>
      <c r="O42" s="99" t="s">
        <v>42</v>
      </c>
      <c r="P42" s="8"/>
      <c r="Q42" s="8"/>
      <c r="R42" s="181">
        <f>B41/P41</f>
        <v>0.020898378487259547</v>
      </c>
      <c r="S42" s="181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0.13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1.4777590361445783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0.7692307692307693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181">
        <f>B43/P43</f>
        <v>0.06767003114452036</v>
      </c>
      <c r="S44" s="181"/>
    </row>
    <row r="45" spans="1:19" ht="11.25">
      <c r="A45" s="178">
        <v>5</v>
      </c>
      <c r="B45" s="179">
        <f>T13</f>
        <v>0.025</v>
      </c>
      <c r="C45" s="179"/>
      <c r="D45" s="102"/>
      <c r="E45" s="94" t="s">
        <v>47</v>
      </c>
      <c r="F45" s="94"/>
      <c r="G45" s="95">
        <f>D10</f>
        <v>0.13</v>
      </c>
      <c r="H45" s="95"/>
      <c r="I45" s="95">
        <f>D10</f>
        <v>0.13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1.1962650602409637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0.19230769230769232</v>
      </c>
      <c r="I46" s="72"/>
      <c r="J46" s="72">
        <f>B45/I45</f>
        <v>0.19230769230769232</v>
      </c>
      <c r="K46" s="72"/>
      <c r="L46" s="72">
        <f>B45/K45</f>
        <v>0.013157894736842106</v>
      </c>
      <c r="M46" s="72"/>
      <c r="N46" s="72"/>
      <c r="O46" s="99" t="s">
        <v>46</v>
      </c>
      <c r="P46" s="8"/>
      <c r="Q46" s="8"/>
      <c r="R46" s="181">
        <f>B45/P45</f>
        <v>0.020898378487259547</v>
      </c>
      <c r="S46" s="181"/>
    </row>
    <row r="47" spans="1:19" ht="11.25">
      <c r="A47" s="178">
        <v>6</v>
      </c>
      <c r="B47" s="179">
        <f>T14</f>
        <v>0.045</v>
      </c>
      <c r="C47" s="179"/>
      <c r="D47" s="102"/>
      <c r="E47" s="94" t="s">
        <v>49</v>
      </c>
      <c r="F47" s="94"/>
      <c r="G47" s="95">
        <f>D10</f>
        <v>0.13</v>
      </c>
      <c r="H47" s="95"/>
      <c r="I47" s="95">
        <f>D10</f>
        <v>0.13</v>
      </c>
      <c r="J47" s="95"/>
      <c r="K47" s="95">
        <f>D10</f>
        <v>0.13</v>
      </c>
      <c r="L47" s="95"/>
      <c r="M47" s="95"/>
      <c r="N47" s="95"/>
      <c r="O47" s="96" t="s">
        <v>44</v>
      </c>
      <c r="P47" s="180">
        <f>G47*G33+I47*I33+K47*K33</f>
        <v>0.13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0.34615384615384615</v>
      </c>
      <c r="I48" s="72"/>
      <c r="J48" s="72">
        <f>B47/I47</f>
        <v>0.34615384615384615</v>
      </c>
      <c r="K48" s="72"/>
      <c r="L48" s="72">
        <f>B47/K47</f>
        <v>0.34615384615384615</v>
      </c>
      <c r="M48" s="72"/>
      <c r="N48" s="72"/>
      <c r="O48" s="99" t="s">
        <v>46</v>
      </c>
      <c r="P48" s="8"/>
      <c r="Q48" s="8"/>
      <c r="R48" s="181">
        <f>B47/P47</f>
        <v>0.34615384615384615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181">
        <f>B49/P49</f>
        <v>0.02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1.81442645074224</v>
      </c>
      <c r="I53" s="117"/>
      <c r="J53" s="89">
        <f>SUM(J36:J52)</f>
        <v>2.531025641025641</v>
      </c>
      <c r="K53" s="117"/>
      <c r="L53" s="118">
        <f>SUM(L36:L52)</f>
        <v>1.45612685560054</v>
      </c>
      <c r="M53" s="89"/>
      <c r="N53" s="119"/>
      <c r="O53" s="120"/>
      <c r="P53" s="121"/>
      <c r="Q53" s="122" t="s">
        <v>61</v>
      </c>
      <c r="R53" s="175">
        <f>R36+R38+R40+R42+R44+R46+R48+R50+R52</f>
        <v>1.4866462752985266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0.08765091829060101</v>
      </c>
      <c r="I54" s="73"/>
      <c r="J54" s="100">
        <f>I33/J53</f>
        <v>0.09425199531791435</v>
      </c>
      <c r="K54" s="73"/>
      <c r="L54" s="123">
        <f>K33/L53</f>
        <v>0.413706838959281</v>
      </c>
      <c r="M54" s="89"/>
      <c r="N54" s="124"/>
      <c r="O54" s="125"/>
      <c r="P54" s="125"/>
      <c r="Q54" s="126" t="s">
        <v>63</v>
      </c>
      <c r="R54" s="177">
        <f>1/SUM(G54:N54)</f>
        <v>1.6789516889016574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1.5827989821000918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0.6317921677414642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49">
      <selection activeCell="E16" sqref="E16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3.00390625" style="1" customWidth="1"/>
    <col min="4" max="4" width="4.57421875" style="1" customWidth="1"/>
    <col min="5" max="5" width="4.140625" style="1" customWidth="1"/>
    <col min="6" max="6" width="5.00390625" style="1" customWidth="1"/>
    <col min="7" max="7" width="4.8515625" style="1" customWidth="1"/>
    <col min="8" max="8" width="5.28125" style="1" customWidth="1"/>
    <col min="9" max="9" width="4.57421875" style="1" customWidth="1"/>
    <col min="10" max="10" width="5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18" width="3.7109375" style="1" customWidth="1"/>
    <col min="19" max="19" width="5.421875" style="1" customWidth="1"/>
    <col min="20" max="20" width="4.00390625" style="1" customWidth="1"/>
    <col min="21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77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0.035</v>
      </c>
      <c r="U8" s="211">
        <f>SUM(T8:T14)</f>
        <v>0.25</v>
      </c>
      <c r="AB8" s="5"/>
      <c r="AC8" s="5"/>
      <c r="AD8" s="5"/>
      <c r="AE8" s="5"/>
      <c r="AF8" s="5"/>
      <c r="AG8" s="5"/>
    </row>
    <row r="9" spans="1:33" ht="20.25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150"/>
      <c r="K9" s="151"/>
      <c r="L9" s="152"/>
      <c r="M9" s="30"/>
      <c r="N9" s="153"/>
      <c r="O9" s="151"/>
      <c r="P9" s="152"/>
      <c r="Q9" s="32"/>
      <c r="S9" s="207">
        <v>3</v>
      </c>
      <c r="T9" s="190">
        <v>0.06</v>
      </c>
      <c r="U9" s="211"/>
      <c r="AB9" s="5"/>
      <c r="AC9" s="5"/>
      <c r="AD9" s="5"/>
      <c r="AE9" s="5"/>
      <c r="AF9" s="5"/>
      <c r="AG9" s="5"/>
    </row>
    <row r="10" spans="1:33" ht="20.25">
      <c r="A10" s="203" t="s">
        <v>10</v>
      </c>
      <c r="B10" s="203"/>
      <c r="C10" s="203"/>
      <c r="D10" s="204">
        <v>0.108</v>
      </c>
      <c r="E10" s="204"/>
      <c r="F10" s="10"/>
      <c r="G10" s="10"/>
      <c r="H10" s="15"/>
      <c r="I10" s="154"/>
      <c r="J10" s="155"/>
      <c r="K10" s="156"/>
      <c r="L10" s="157"/>
      <c r="M10" s="154"/>
      <c r="N10" s="158"/>
      <c r="O10" s="156"/>
      <c r="P10" s="157"/>
      <c r="Q10" s="154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27"/>
      <c r="K11" s="28"/>
      <c r="L11" s="29"/>
      <c r="M11" s="35"/>
      <c r="N11" s="31"/>
      <c r="O11" s="28"/>
      <c r="P11" s="29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12</v>
      </c>
      <c r="B12" s="203"/>
      <c r="C12" s="203"/>
      <c r="D12" s="204">
        <v>0.032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0.02</v>
      </c>
      <c r="U13" s="211"/>
      <c r="AB13" s="5"/>
      <c r="AC13" s="5"/>
      <c r="AD13" s="5"/>
      <c r="AE13" s="5"/>
      <c r="AF13" s="5"/>
      <c r="AG13" s="5"/>
    </row>
    <row r="14" spans="1:33" ht="20.25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0.035</v>
      </c>
      <c r="U14" s="211"/>
      <c r="AB14" s="5"/>
      <c r="AC14" s="5"/>
      <c r="AD14" s="5"/>
      <c r="AE14" s="5"/>
      <c r="AF14" s="5"/>
      <c r="AG14" s="5"/>
    </row>
    <row r="15" spans="1:33" ht="20.25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0.04400000000000001</v>
      </c>
      <c r="E25" s="190">
        <v>0.19</v>
      </c>
      <c r="F25" s="190"/>
      <c r="G25" s="21">
        <v>0.03</v>
      </c>
      <c r="H25" s="190">
        <v>0.19</v>
      </c>
      <c r="I25" s="190"/>
      <c r="J25" s="48">
        <f>D25</f>
        <v>0.04400000000000001</v>
      </c>
      <c r="L25" s="191">
        <f>D25+G25+J25</f>
        <v>0.11800000000000002</v>
      </c>
      <c r="M25" s="191"/>
      <c r="N25" s="191"/>
      <c r="O25" s="191">
        <f>E25+H25</f>
        <v>0.38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0.11800000000000002</v>
      </c>
      <c r="H32" s="63">
        <f>S19</f>
        <v>0.1</v>
      </c>
      <c r="I32" s="63">
        <f>L25</f>
        <v>0.11800000000000002</v>
      </c>
      <c r="J32" s="63">
        <f>S21</f>
        <v>0.15</v>
      </c>
      <c r="K32" s="63">
        <f>O25</f>
        <v>0.38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0.09477911646586348</v>
      </c>
      <c r="H33" s="176"/>
      <c r="I33" s="176">
        <f>I32*J32/$D$31</f>
        <v>0.1421686746987952</v>
      </c>
      <c r="J33" s="176"/>
      <c r="K33" s="188">
        <f>K32*L32/$D$31</f>
        <v>0.7630522088353414</v>
      </c>
      <c r="L33" s="188"/>
      <c r="M33" s="74">
        <f>K33+I33+G33</f>
        <v>1.0000000000000002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0.29000000000000004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159"/>
      <c r="S35" s="160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226">
        <v>0.04</v>
      </c>
      <c r="S36" s="226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</v>
      </c>
      <c r="Q37" s="180"/>
      <c r="R37" s="161"/>
      <c r="S37" s="162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226">
        <f>B37/P37</f>
        <v>0.03333333333333333</v>
      </c>
      <c r="S38" s="226"/>
    </row>
    <row r="39" spans="1:19" ht="11.25">
      <c r="A39" s="178">
        <v>2</v>
      </c>
      <c r="B39" s="179">
        <f>T8</f>
        <v>0.035</v>
      </c>
      <c r="C39" s="179"/>
      <c r="D39" s="102"/>
      <c r="E39" s="94" t="s">
        <v>35</v>
      </c>
      <c r="F39" s="94"/>
      <c r="G39" s="95">
        <f>D10</f>
        <v>0.108</v>
      </c>
      <c r="H39" s="95"/>
      <c r="I39" s="95">
        <f>D10</f>
        <v>0.108</v>
      </c>
      <c r="J39" s="95"/>
      <c r="K39" s="95">
        <f>D10</f>
        <v>0.108</v>
      </c>
      <c r="L39" s="95"/>
      <c r="M39" s="95"/>
      <c r="N39" s="95"/>
      <c r="O39" s="96" t="s">
        <v>36</v>
      </c>
      <c r="P39" s="180">
        <f>G39*G33+I39*I33+K39*K33</f>
        <v>0.10800000000000001</v>
      </c>
      <c r="Q39" s="180"/>
      <c r="R39" s="161"/>
      <c r="S39" s="162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0.3240740740740741</v>
      </c>
      <c r="I40" s="72"/>
      <c r="J40" s="72">
        <f>B39/I39</f>
        <v>0.3240740740740741</v>
      </c>
      <c r="K40" s="72"/>
      <c r="L40" s="72">
        <f>B39/K39</f>
        <v>0.3240740740740741</v>
      </c>
      <c r="M40" s="72"/>
      <c r="N40" s="72"/>
      <c r="O40" s="99" t="s">
        <v>38</v>
      </c>
      <c r="P40" s="8"/>
      <c r="Q40" s="8"/>
      <c r="R40" s="226">
        <f>B39/P39</f>
        <v>0.32407407407407407</v>
      </c>
      <c r="S40" s="226"/>
    </row>
    <row r="41" spans="1:19" ht="11.25">
      <c r="A41" s="178">
        <v>3</v>
      </c>
      <c r="B41" s="179">
        <f>T9</f>
        <v>0.06</v>
      </c>
      <c r="C41" s="179"/>
      <c r="D41" s="102"/>
      <c r="E41" s="94" t="s">
        <v>39</v>
      </c>
      <c r="F41" s="94"/>
      <c r="G41" s="95">
        <f>D10</f>
        <v>0.108</v>
      </c>
      <c r="H41" s="95"/>
      <c r="I41" s="95">
        <f>D10</f>
        <v>0.108</v>
      </c>
      <c r="J41" s="95"/>
      <c r="K41" s="95">
        <f>D12</f>
        <v>0.032</v>
      </c>
      <c r="L41" s="95"/>
      <c r="M41" s="95"/>
      <c r="N41" s="95"/>
      <c r="O41" s="96" t="s">
        <v>40</v>
      </c>
      <c r="P41" s="180">
        <f>G41*G33+I41*I33+K41*K33</f>
        <v>0.05000803212851407</v>
      </c>
      <c r="Q41" s="180"/>
      <c r="R41" s="161"/>
      <c r="S41" s="162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0.5555555555555556</v>
      </c>
      <c r="I42" s="72"/>
      <c r="J42" s="72">
        <f>B41/I41</f>
        <v>0.5555555555555556</v>
      </c>
      <c r="K42" s="72"/>
      <c r="L42" s="72">
        <f>B41/K41</f>
        <v>1.875</v>
      </c>
      <c r="M42" s="72"/>
      <c r="N42" s="72"/>
      <c r="O42" s="99" t="s">
        <v>42</v>
      </c>
      <c r="P42" s="8"/>
      <c r="Q42" s="8"/>
      <c r="R42" s="226">
        <f>B41/P41</f>
        <v>1.199807259877931</v>
      </c>
      <c r="S42" s="226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0.108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1.6452337349397592</v>
      </c>
      <c r="Q43" s="180"/>
      <c r="R43" s="161"/>
      <c r="S43" s="162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0.925925925925926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226">
        <f>B43/P43</f>
        <v>0.06078163720832137</v>
      </c>
      <c r="S44" s="226"/>
    </row>
    <row r="45" spans="1:19" ht="11.25">
      <c r="A45" s="178">
        <v>5</v>
      </c>
      <c r="B45" s="179">
        <f>T13</f>
        <v>0.02</v>
      </c>
      <c r="C45" s="179"/>
      <c r="D45" s="102"/>
      <c r="E45" s="94" t="s">
        <v>47</v>
      </c>
      <c r="F45" s="94"/>
      <c r="G45" s="95">
        <f>D10</f>
        <v>0.108</v>
      </c>
      <c r="H45" s="95"/>
      <c r="I45" s="95">
        <f>D10</f>
        <v>0.108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1.4753895582329317</v>
      </c>
      <c r="Q45" s="180"/>
      <c r="R45" s="161"/>
      <c r="S45" s="162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0.1851851851851852</v>
      </c>
      <c r="I46" s="72"/>
      <c r="J46" s="72">
        <f>B45/I45</f>
        <v>0.1851851851851852</v>
      </c>
      <c r="K46" s="72"/>
      <c r="L46" s="72">
        <f>B45/K45</f>
        <v>0.010526315789473686</v>
      </c>
      <c r="M46" s="72"/>
      <c r="N46" s="72"/>
      <c r="O46" s="99" t="s">
        <v>46</v>
      </c>
      <c r="P46" s="8"/>
      <c r="Q46" s="8"/>
      <c r="R46" s="226">
        <f>B45/P45</f>
        <v>0.013555741863832845</v>
      </c>
      <c r="S46" s="226"/>
    </row>
    <row r="47" spans="1:19" ht="11.25">
      <c r="A47" s="178">
        <v>6</v>
      </c>
      <c r="B47" s="179">
        <f>T14</f>
        <v>0.035</v>
      </c>
      <c r="C47" s="179"/>
      <c r="D47" s="102"/>
      <c r="E47" s="94" t="s">
        <v>49</v>
      </c>
      <c r="F47" s="94"/>
      <c r="G47" s="95">
        <f>D10</f>
        <v>0.108</v>
      </c>
      <c r="H47" s="95"/>
      <c r="I47" s="95">
        <f>D10</f>
        <v>0.108</v>
      </c>
      <c r="J47" s="95"/>
      <c r="K47" s="95">
        <f>D10</f>
        <v>0.108</v>
      </c>
      <c r="L47" s="95"/>
      <c r="M47" s="95"/>
      <c r="N47" s="95"/>
      <c r="O47" s="96" t="s">
        <v>44</v>
      </c>
      <c r="P47" s="180">
        <f>G47*G33+I47*I33+K47*K33</f>
        <v>0.10800000000000001</v>
      </c>
      <c r="Q47" s="180"/>
      <c r="R47" s="161"/>
      <c r="S47" s="162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0.3240740740740741</v>
      </c>
      <c r="I48" s="72"/>
      <c r="J48" s="72">
        <f>B47/I47</f>
        <v>0.3240740740740741</v>
      </c>
      <c r="K48" s="72"/>
      <c r="L48" s="72">
        <f>B47/K47</f>
        <v>0.3240740740740741</v>
      </c>
      <c r="M48" s="72"/>
      <c r="N48" s="72"/>
      <c r="O48" s="99" t="s">
        <v>46</v>
      </c>
      <c r="P48" s="8"/>
      <c r="Q48" s="8"/>
      <c r="R48" s="226">
        <f>B47/P47</f>
        <v>0.32407407407407407</v>
      </c>
      <c r="S48" s="226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</v>
      </c>
      <c r="Q49" s="180"/>
      <c r="R49" s="161"/>
      <c r="S49" s="162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226">
        <f>B49/P49</f>
        <v>0.02</v>
      </c>
      <c r="S50" s="226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161"/>
      <c r="S51" s="162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223">
        <v>0.13</v>
      </c>
      <c r="S52" s="223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1.6648538011695906</v>
      </c>
      <c r="I53" s="117"/>
      <c r="J53" s="89">
        <f>SUM(J36:J52)</f>
        <v>2.538148148148148</v>
      </c>
      <c r="K53" s="117"/>
      <c r="L53" s="118">
        <f>SUM(L36:L52)</f>
        <v>2.809639376218324</v>
      </c>
      <c r="M53" s="89"/>
      <c r="N53" s="119"/>
      <c r="O53" s="120"/>
      <c r="P53" s="121"/>
      <c r="Q53" s="122" t="s">
        <v>61</v>
      </c>
      <c r="R53" s="224">
        <f>R36+R38+R40+R42+R44+R46+R48+R50+R52</f>
        <v>2.1456261204315665</v>
      </c>
      <c r="S53" s="224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0.05692939307900754</v>
      </c>
      <c r="I54" s="73"/>
      <c r="J54" s="100">
        <f>I33/J53</f>
        <v>0.05601275670315878</v>
      </c>
      <c r="K54" s="73"/>
      <c r="L54" s="123">
        <f>K33/L53</f>
        <v>0.271583682693963</v>
      </c>
      <c r="M54" s="89"/>
      <c r="N54" s="124"/>
      <c r="O54" s="125"/>
      <c r="P54" s="125"/>
      <c r="Q54" s="126" t="s">
        <v>63</v>
      </c>
      <c r="R54" s="225">
        <f>1/SUM(G54:N54)</f>
        <v>2.6006055134464297</v>
      </c>
      <c r="S54" s="225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221">
        <f>(R53+R54)/2</f>
        <v>2.373115816938998</v>
      </c>
      <c r="S55" s="221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222">
        <f>1/R55</f>
        <v>0.4213869347893295</v>
      </c>
      <c r="S56" s="22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31">
      <selection activeCell="D16" sqref="D16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18" width="3.7109375" style="1" customWidth="1"/>
    <col min="19" max="19" width="3.8515625" style="1" customWidth="1"/>
    <col min="20" max="20" width="4.00390625" style="1" customWidth="1"/>
    <col min="21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78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0.04</v>
      </c>
      <c r="U8" s="211">
        <f>SUM(T8:T14)</f>
        <v>0.3</v>
      </c>
      <c r="AB8" s="5"/>
      <c r="AC8" s="5"/>
      <c r="AD8" s="5"/>
      <c r="AE8" s="5"/>
      <c r="AF8" s="5"/>
      <c r="AG8" s="5"/>
    </row>
    <row r="9" spans="1:33" ht="20.25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150"/>
      <c r="K9" s="151"/>
      <c r="L9" s="152"/>
      <c r="M9" s="30"/>
      <c r="N9" s="153"/>
      <c r="O9" s="151"/>
      <c r="P9" s="152"/>
      <c r="Q9" s="32"/>
      <c r="S9" s="207">
        <v>3</v>
      </c>
      <c r="T9" s="190">
        <v>0.09</v>
      </c>
      <c r="U9" s="211"/>
      <c r="AB9" s="5"/>
      <c r="AC9" s="5"/>
      <c r="AD9" s="5"/>
      <c r="AE9" s="5"/>
      <c r="AF9" s="5"/>
      <c r="AG9" s="5"/>
    </row>
    <row r="10" spans="1:33" ht="20.25">
      <c r="A10" s="203" t="s">
        <v>10</v>
      </c>
      <c r="B10" s="203"/>
      <c r="C10" s="203"/>
      <c r="D10" s="204">
        <v>0.108</v>
      </c>
      <c r="E10" s="204"/>
      <c r="F10" s="10"/>
      <c r="G10" s="10"/>
      <c r="H10" s="15"/>
      <c r="I10" s="154"/>
      <c r="J10" s="155"/>
      <c r="K10" s="156"/>
      <c r="L10" s="157"/>
      <c r="M10" s="154"/>
      <c r="N10" s="158"/>
      <c r="O10" s="156"/>
      <c r="P10" s="157"/>
      <c r="Q10" s="154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27"/>
      <c r="K11" s="28"/>
      <c r="L11" s="29"/>
      <c r="M11" s="35"/>
      <c r="N11" s="31"/>
      <c r="O11" s="28"/>
      <c r="P11" s="29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12</v>
      </c>
      <c r="B12" s="203"/>
      <c r="C12" s="203"/>
      <c r="D12" s="204">
        <v>0.032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0.03</v>
      </c>
      <c r="U13" s="211"/>
      <c r="AB13" s="5"/>
      <c r="AC13" s="5"/>
      <c r="AD13" s="5"/>
      <c r="AE13" s="5"/>
      <c r="AF13" s="5"/>
      <c r="AG13" s="5"/>
    </row>
    <row r="14" spans="1:33" ht="20.25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</v>
      </c>
      <c r="U14" s="211"/>
      <c r="AB14" s="5"/>
      <c r="AC14" s="5"/>
      <c r="AD14" s="5"/>
      <c r="AE14" s="5"/>
      <c r="AF14" s="5"/>
      <c r="AG14" s="5"/>
    </row>
    <row r="15" spans="1:33" ht="20.25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0.04400000000000001</v>
      </c>
      <c r="E25" s="190">
        <v>0.185</v>
      </c>
      <c r="F25" s="190"/>
      <c r="G25" s="21">
        <v>0.04</v>
      </c>
      <c r="H25" s="190">
        <v>0.185</v>
      </c>
      <c r="I25" s="190"/>
      <c r="J25" s="48">
        <f>D25</f>
        <v>0.04400000000000001</v>
      </c>
      <c r="L25" s="191">
        <f>D25+G25+J25</f>
        <v>0.12800000000000003</v>
      </c>
      <c r="M25" s="191"/>
      <c r="N25" s="191"/>
      <c r="O25" s="191">
        <f>E25+H25</f>
        <v>0.37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0.12800000000000003</v>
      </c>
      <c r="H32" s="63">
        <f>S19</f>
        <v>0.1</v>
      </c>
      <c r="I32" s="63">
        <f>L25</f>
        <v>0.12800000000000003</v>
      </c>
      <c r="J32" s="63">
        <f>S21</f>
        <v>0.15</v>
      </c>
      <c r="K32" s="63">
        <f>O25</f>
        <v>0.37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0.10281124497991971</v>
      </c>
      <c r="H33" s="176"/>
      <c r="I33" s="176">
        <f>I32*J32/$D$31</f>
        <v>0.15421686746987956</v>
      </c>
      <c r="J33" s="176"/>
      <c r="K33" s="188">
        <f>K32*L32/$D$31</f>
        <v>0.7429718875502008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0.34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159"/>
      <c r="S35" s="160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226">
        <v>0.04</v>
      </c>
      <c r="S36" s="226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0.7500000000000001</v>
      </c>
      <c r="Q37" s="180"/>
      <c r="R37" s="161"/>
      <c r="S37" s="162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226">
        <f>B37/P37</f>
        <v>0.03333333333333333</v>
      </c>
      <c r="S38" s="226"/>
    </row>
    <row r="39" spans="1:19" ht="11.25">
      <c r="A39" s="178">
        <v>2</v>
      </c>
      <c r="B39" s="179">
        <f>T8</f>
        <v>0.04</v>
      </c>
      <c r="C39" s="179"/>
      <c r="D39" s="102"/>
      <c r="E39" s="94" t="s">
        <v>35</v>
      </c>
      <c r="F39" s="94"/>
      <c r="G39" s="95">
        <f>D10</f>
        <v>0.108</v>
      </c>
      <c r="H39" s="95"/>
      <c r="I39" s="95">
        <f>D10</f>
        <v>0.108</v>
      </c>
      <c r="J39" s="95"/>
      <c r="K39" s="95">
        <f>D10</f>
        <v>0.108</v>
      </c>
      <c r="L39" s="95"/>
      <c r="M39" s="95"/>
      <c r="N39" s="95"/>
      <c r="O39" s="96" t="s">
        <v>36</v>
      </c>
      <c r="P39" s="180">
        <f>G39*G33+I39*I33+K39*K33</f>
        <v>0.10800000000000001</v>
      </c>
      <c r="Q39" s="180"/>
      <c r="R39" s="161"/>
      <c r="S39" s="162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0.3703703703703704</v>
      </c>
      <c r="I40" s="72"/>
      <c r="J40" s="72">
        <f>B39/I39</f>
        <v>0.3703703703703704</v>
      </c>
      <c r="K40" s="72"/>
      <c r="L40" s="72">
        <f>B39/K39</f>
        <v>0.3703703703703704</v>
      </c>
      <c r="M40" s="72"/>
      <c r="N40" s="72"/>
      <c r="O40" s="99" t="s">
        <v>38</v>
      </c>
      <c r="P40" s="8"/>
      <c r="Q40" s="8"/>
      <c r="R40" s="226">
        <f>B39/P39</f>
        <v>0.37037037037037035</v>
      </c>
      <c r="S40" s="226"/>
    </row>
    <row r="41" spans="1:19" ht="11.25">
      <c r="A41" s="178">
        <v>3</v>
      </c>
      <c r="B41" s="179">
        <f>T9</f>
        <v>0.09</v>
      </c>
      <c r="C41" s="179"/>
      <c r="D41" s="102"/>
      <c r="E41" s="94" t="s">
        <v>39</v>
      </c>
      <c r="F41" s="94"/>
      <c r="G41" s="95">
        <f>D10</f>
        <v>0.108</v>
      </c>
      <c r="H41" s="95"/>
      <c r="I41" s="95">
        <f>D10</f>
        <v>0.108</v>
      </c>
      <c r="J41" s="95"/>
      <c r="K41" s="95">
        <f>D12</f>
        <v>0.032</v>
      </c>
      <c r="L41" s="95"/>
      <c r="M41" s="95"/>
      <c r="N41" s="95"/>
      <c r="O41" s="96" t="s">
        <v>40</v>
      </c>
      <c r="P41" s="180">
        <f>G41*G33+I41*I33+K41*K33</f>
        <v>0.051534136546184744</v>
      </c>
      <c r="Q41" s="180"/>
      <c r="R41" s="161"/>
      <c r="S41" s="162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0.8333333333333333</v>
      </c>
      <c r="I42" s="72"/>
      <c r="J42" s="72">
        <f>B41/I41</f>
        <v>0.8333333333333333</v>
      </c>
      <c r="K42" s="72"/>
      <c r="L42" s="72">
        <f>B41/K41</f>
        <v>2.8125</v>
      </c>
      <c r="M42" s="72"/>
      <c r="N42" s="72"/>
      <c r="O42" s="99" t="s">
        <v>42</v>
      </c>
      <c r="P42" s="8"/>
      <c r="Q42" s="8"/>
      <c r="R42" s="226">
        <f>B41/P41</f>
        <v>1.7464152119700747</v>
      </c>
      <c r="S42" s="226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0.108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1.623643373493976</v>
      </c>
      <c r="Q43" s="180"/>
      <c r="R43" s="161"/>
      <c r="S43" s="162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0.925925925925926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226">
        <f>B43/P43</f>
        <v>0.06158987966970016</v>
      </c>
      <c r="S44" s="226"/>
    </row>
    <row r="45" spans="1:19" ht="11.25">
      <c r="A45" s="178">
        <v>5</v>
      </c>
      <c r="B45" s="179">
        <f>T13</f>
        <v>0.03</v>
      </c>
      <c r="C45" s="179"/>
      <c r="D45" s="102"/>
      <c r="E45" s="94" t="s">
        <v>47</v>
      </c>
      <c r="F45" s="94"/>
      <c r="G45" s="95">
        <f>D10</f>
        <v>0.108</v>
      </c>
      <c r="H45" s="95"/>
      <c r="I45" s="95">
        <f>D10</f>
        <v>0.108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1.4394056224899598</v>
      </c>
      <c r="Q45" s="180"/>
      <c r="R45" s="161"/>
      <c r="S45" s="162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0.2777777777777778</v>
      </c>
      <c r="I46" s="72"/>
      <c r="J46" s="72">
        <f>B45/I45</f>
        <v>0.2777777777777778</v>
      </c>
      <c r="K46" s="72"/>
      <c r="L46" s="72">
        <f>B45/K45</f>
        <v>0.015789473684210527</v>
      </c>
      <c r="M46" s="72"/>
      <c r="N46" s="72"/>
      <c r="O46" s="99" t="s">
        <v>46</v>
      </c>
      <c r="P46" s="8"/>
      <c r="Q46" s="8"/>
      <c r="R46" s="226">
        <f>B45/P45</f>
        <v>0.020841936095889645</v>
      </c>
      <c r="S46" s="226"/>
    </row>
    <row r="47" spans="1:19" ht="11.25">
      <c r="A47" s="178">
        <v>6</v>
      </c>
      <c r="B47" s="179">
        <f>T14</f>
        <v>0.04</v>
      </c>
      <c r="C47" s="179"/>
      <c r="D47" s="102"/>
      <c r="E47" s="94" t="s">
        <v>49</v>
      </c>
      <c r="F47" s="94"/>
      <c r="G47" s="95">
        <f>D10</f>
        <v>0.108</v>
      </c>
      <c r="H47" s="95"/>
      <c r="I47" s="95">
        <f>D10</f>
        <v>0.108</v>
      </c>
      <c r="J47" s="95"/>
      <c r="K47" s="95">
        <f>D10</f>
        <v>0.108</v>
      </c>
      <c r="L47" s="95"/>
      <c r="M47" s="95"/>
      <c r="N47" s="95"/>
      <c r="O47" s="96" t="s">
        <v>44</v>
      </c>
      <c r="P47" s="180">
        <f>G47*G33+I47*I33+K47*K33</f>
        <v>0.10800000000000001</v>
      </c>
      <c r="Q47" s="180"/>
      <c r="R47" s="161"/>
      <c r="S47" s="162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0.3703703703703704</v>
      </c>
      <c r="I48" s="72"/>
      <c r="J48" s="72">
        <f>B47/I47</f>
        <v>0.3703703703703704</v>
      </c>
      <c r="K48" s="72"/>
      <c r="L48" s="72">
        <f>B47/K47</f>
        <v>0.3703703703703704</v>
      </c>
      <c r="M48" s="72"/>
      <c r="N48" s="72"/>
      <c r="O48" s="99" t="s">
        <v>46</v>
      </c>
      <c r="P48" s="8"/>
      <c r="Q48" s="8"/>
      <c r="R48" s="226">
        <f>B47/P47</f>
        <v>0.37037037037037035</v>
      </c>
      <c r="S48" s="226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0.7500000000000001</v>
      </c>
      <c r="Q49" s="180"/>
      <c r="R49" s="161"/>
      <c r="S49" s="162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226">
        <f>B49/P49</f>
        <v>0.019999999999999997</v>
      </c>
      <c r="S50" s="226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161"/>
      <c r="S51" s="162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223">
        <v>0.13</v>
      </c>
      <c r="S52" s="223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2.127816764132554</v>
      </c>
      <c r="I53" s="117"/>
      <c r="J53" s="89">
        <f>SUM(J36:J52)</f>
        <v>3.001111111111111</v>
      </c>
      <c r="K53" s="117"/>
      <c r="L53" s="118">
        <f>SUM(L36:L52)</f>
        <v>3.8449951267056526</v>
      </c>
      <c r="M53" s="89"/>
      <c r="N53" s="119"/>
      <c r="O53" s="120"/>
      <c r="P53" s="121"/>
      <c r="Q53" s="122" t="s">
        <v>61</v>
      </c>
      <c r="R53" s="224">
        <f>R36+R38+R40+R42+R44+R46+R48+R50+R52</f>
        <v>2.7929211018097386</v>
      </c>
      <c r="S53" s="224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0.04831771546918549</v>
      </c>
      <c r="I54" s="73"/>
      <c r="J54" s="100">
        <f>I33/J53</f>
        <v>0.05138659041943414</v>
      </c>
      <c r="K54" s="73"/>
      <c r="L54" s="123">
        <f>K33/L53</f>
        <v>0.19323090486899278</v>
      </c>
      <c r="M54" s="89"/>
      <c r="N54" s="124"/>
      <c r="O54" s="125"/>
      <c r="P54" s="125"/>
      <c r="Q54" s="126" t="s">
        <v>63</v>
      </c>
      <c r="R54" s="225">
        <f>1/SUM(G54:N54)</f>
        <v>3.413724138568799</v>
      </c>
      <c r="S54" s="225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221">
        <f>(R53+R54)/2</f>
        <v>3.1033226201892687</v>
      </c>
      <c r="S55" s="221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222">
        <f>1/R55</f>
        <v>0.32223526922218965</v>
      </c>
      <c r="S56" s="22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="150" zoomScaleNormal="150" zoomScalePageLayoutView="0" workbookViewId="0" topLeftCell="A31">
      <selection activeCell="G14" sqref="G14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5.28125" style="1" customWidth="1"/>
    <col min="4" max="4" width="4.57421875" style="1" customWidth="1"/>
    <col min="5" max="5" width="4.140625" style="1" customWidth="1"/>
    <col min="6" max="6" width="4.8515625" style="1" customWidth="1"/>
    <col min="7" max="7" width="4.28125" style="1" customWidth="1"/>
    <col min="8" max="8" width="5.57421875" style="1" customWidth="1"/>
    <col min="9" max="9" width="4.7109375" style="1" customWidth="1"/>
    <col min="10" max="10" width="4.8515625" style="1" bestFit="1" customWidth="1"/>
    <col min="11" max="11" width="4.57421875" style="1" customWidth="1"/>
    <col min="12" max="12" width="5.00390625" style="1" customWidth="1"/>
    <col min="13" max="13" width="4.57421875" style="1" customWidth="1"/>
    <col min="14" max="14" width="4.00390625" style="1" customWidth="1"/>
    <col min="15" max="15" width="3.7109375" style="1" customWidth="1"/>
    <col min="16" max="16" width="5.57421875" style="1" customWidth="1"/>
    <col min="17" max="17" width="5.7109375" style="1" customWidth="1"/>
    <col min="18" max="18" width="3.7109375" style="1" customWidth="1"/>
    <col min="19" max="19" width="5.421875" style="1" customWidth="1"/>
    <col min="20" max="20" width="4.00390625" style="1" customWidth="1"/>
    <col min="21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227" t="s">
        <v>80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O5" s="164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56.25" customHeight="1">
      <c r="A7" s="210" t="s">
        <v>8</v>
      </c>
      <c r="B7" s="210"/>
      <c r="C7" s="210"/>
      <c r="D7" s="210"/>
      <c r="E7" s="210"/>
      <c r="F7" s="14"/>
      <c r="G7" s="7"/>
      <c r="H7" s="15"/>
      <c r="I7" s="165"/>
      <c r="J7" s="166"/>
      <c r="K7" s="167"/>
      <c r="L7" s="167"/>
      <c r="M7" s="167"/>
      <c r="N7" s="167"/>
      <c r="O7" s="167"/>
      <c r="P7" s="167"/>
      <c r="Q7" s="168"/>
      <c r="S7" s="20">
        <v>1</v>
      </c>
      <c r="T7" s="21">
        <v>0.02</v>
      </c>
      <c r="AB7" s="5"/>
      <c r="AC7" s="5"/>
      <c r="AD7" s="5"/>
      <c r="AE7" s="5"/>
      <c r="AF7" s="5"/>
      <c r="AG7" s="5"/>
    </row>
    <row r="8" spans="1:33" ht="20.25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0.04</v>
      </c>
      <c r="U8" s="211">
        <f>SUM(T8:T14)</f>
        <v>0.305</v>
      </c>
      <c r="AB8" s="5"/>
      <c r="AC8" s="5"/>
      <c r="AD8" s="5"/>
      <c r="AE8" s="5"/>
      <c r="AF8" s="5"/>
      <c r="AG8" s="5"/>
    </row>
    <row r="9" spans="1:33" ht="20.25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150"/>
      <c r="K9" s="151"/>
      <c r="L9" s="152"/>
      <c r="M9" s="30"/>
      <c r="N9" s="153"/>
      <c r="O9" s="151"/>
      <c r="P9" s="152"/>
      <c r="Q9" s="32"/>
      <c r="S9" s="207">
        <v>3</v>
      </c>
      <c r="T9" s="190">
        <v>0.105</v>
      </c>
      <c r="U9" s="211"/>
      <c r="AB9" s="5"/>
      <c r="AC9" s="5"/>
      <c r="AD9" s="5"/>
      <c r="AE9" s="5"/>
      <c r="AF9" s="5"/>
      <c r="AG9" s="5"/>
    </row>
    <row r="10" spans="1:33" ht="20.25">
      <c r="A10" s="203" t="s">
        <v>10</v>
      </c>
      <c r="B10" s="203"/>
      <c r="C10" s="203"/>
      <c r="D10" s="204">
        <v>0.13</v>
      </c>
      <c r="E10" s="204"/>
      <c r="F10" s="10"/>
      <c r="G10" s="10"/>
      <c r="H10" s="15"/>
      <c r="I10" s="154"/>
      <c r="J10" s="155"/>
      <c r="K10" s="156"/>
      <c r="L10" s="157"/>
      <c r="M10" s="154"/>
      <c r="N10" s="158"/>
      <c r="O10" s="156"/>
      <c r="P10" s="157"/>
      <c r="Q10" s="154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27"/>
      <c r="K11" s="28"/>
      <c r="L11" s="29"/>
      <c r="M11" s="35"/>
      <c r="N11" s="31"/>
      <c r="O11" s="28"/>
      <c r="P11" s="29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34.5" customHeight="1">
      <c r="A12" s="203" t="s">
        <v>12</v>
      </c>
      <c r="B12" s="203"/>
      <c r="C12" s="203"/>
      <c r="D12" s="204">
        <v>0.028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15" customHeight="1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0.02</v>
      </c>
      <c r="U13" s="211"/>
      <c r="AB13" s="5"/>
      <c r="AC13" s="5"/>
      <c r="AD13" s="5"/>
      <c r="AE13" s="5"/>
      <c r="AF13" s="5"/>
      <c r="AG13" s="5"/>
    </row>
    <row r="14" spans="1:33" ht="20.25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</v>
      </c>
      <c r="U14" s="211"/>
      <c r="AB14" s="5"/>
      <c r="AC14" s="5"/>
      <c r="AD14" s="5"/>
      <c r="AE14" s="5"/>
      <c r="AF14" s="5"/>
      <c r="AG14" s="5"/>
    </row>
    <row r="15" spans="1:33" ht="12" customHeight="1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0.04400000000000001</v>
      </c>
      <c r="E25" s="190">
        <v>0.185</v>
      </c>
      <c r="F25" s="190"/>
      <c r="G25" s="21">
        <v>0.04</v>
      </c>
      <c r="H25" s="190">
        <v>0.185</v>
      </c>
      <c r="I25" s="190"/>
      <c r="J25" s="48">
        <f>D25</f>
        <v>0.04400000000000001</v>
      </c>
      <c r="L25" s="191">
        <f>D25+G25+J25</f>
        <v>0.12800000000000003</v>
      </c>
      <c r="M25" s="191"/>
      <c r="N25" s="191"/>
      <c r="O25" s="191">
        <f>E25+H25</f>
        <v>0.37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0.12800000000000003</v>
      </c>
      <c r="H32" s="63">
        <f>S19</f>
        <v>0.1</v>
      </c>
      <c r="I32" s="63">
        <f>L25</f>
        <v>0.12800000000000003</v>
      </c>
      <c r="J32" s="63">
        <f>S21</f>
        <v>0.15</v>
      </c>
      <c r="K32" s="63">
        <f>O25</f>
        <v>0.37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0.10281124497991971</v>
      </c>
      <c r="H33" s="176"/>
      <c r="I33" s="176">
        <f>I32*J32/$D$31</f>
        <v>0.15421686746987956</v>
      </c>
      <c r="J33" s="176"/>
      <c r="K33" s="188">
        <f>K32*L32/$D$31</f>
        <v>0.7429718875502008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0.335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159"/>
      <c r="S35" s="160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226">
        <v>0.04</v>
      </c>
      <c r="S36" s="226"/>
    </row>
    <row r="37" spans="1:19" ht="12.75" customHeight="1">
      <c r="A37" s="182" t="s">
        <v>30</v>
      </c>
      <c r="B37" s="185">
        <f>T7</f>
        <v>0.02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0.7500000000000001</v>
      </c>
      <c r="Q37" s="180"/>
      <c r="R37" s="161"/>
      <c r="S37" s="162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0.02666666666666667</v>
      </c>
      <c r="I38" s="72"/>
      <c r="J38" s="72">
        <f>B37/I37</f>
        <v>0.02666666666666667</v>
      </c>
      <c r="K38" s="72"/>
      <c r="L38" s="72">
        <f>B37/K37</f>
        <v>0.02666666666666667</v>
      </c>
      <c r="M38" s="100"/>
      <c r="N38" s="100"/>
      <c r="O38" s="99" t="s">
        <v>34</v>
      </c>
      <c r="P38" s="8"/>
      <c r="Q38" s="8"/>
      <c r="R38" s="226">
        <f>B37/P37</f>
        <v>0.026666666666666665</v>
      </c>
      <c r="S38" s="226"/>
    </row>
    <row r="39" spans="1:19" ht="11.25">
      <c r="A39" s="178">
        <v>2</v>
      </c>
      <c r="B39" s="179">
        <f>T8</f>
        <v>0.04</v>
      </c>
      <c r="C39" s="179"/>
      <c r="D39" s="102"/>
      <c r="E39" s="94" t="s">
        <v>35</v>
      </c>
      <c r="F39" s="94"/>
      <c r="G39" s="95">
        <f>D10</f>
        <v>0.13</v>
      </c>
      <c r="H39" s="95"/>
      <c r="I39" s="95">
        <f>D10</f>
        <v>0.13</v>
      </c>
      <c r="J39" s="95"/>
      <c r="K39" s="95">
        <f>D10</f>
        <v>0.13</v>
      </c>
      <c r="L39" s="95"/>
      <c r="M39" s="95"/>
      <c r="N39" s="95"/>
      <c r="O39" s="96" t="s">
        <v>36</v>
      </c>
      <c r="P39" s="180">
        <f>G39*G33+I39*I33+K39*K33</f>
        <v>0.13</v>
      </c>
      <c r="Q39" s="180"/>
      <c r="R39" s="161"/>
      <c r="S39" s="162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0.3076923076923077</v>
      </c>
      <c r="I40" s="72"/>
      <c r="J40" s="72">
        <f>B39/I39</f>
        <v>0.3076923076923077</v>
      </c>
      <c r="K40" s="72"/>
      <c r="L40" s="72">
        <f>B39/K39</f>
        <v>0.3076923076923077</v>
      </c>
      <c r="M40" s="72"/>
      <c r="N40" s="72"/>
      <c r="O40" s="99" t="s">
        <v>38</v>
      </c>
      <c r="P40" s="8"/>
      <c r="Q40" s="8"/>
      <c r="R40" s="226">
        <f>B39/P39</f>
        <v>0.3076923076923077</v>
      </c>
      <c r="S40" s="226"/>
    </row>
    <row r="41" spans="1:19" ht="11.25">
      <c r="A41" s="178">
        <v>3</v>
      </c>
      <c r="B41" s="179">
        <f>T9</f>
        <v>0.105</v>
      </c>
      <c r="C41" s="179"/>
      <c r="D41" s="102"/>
      <c r="E41" s="94" t="s">
        <v>39</v>
      </c>
      <c r="F41" s="94"/>
      <c r="G41" s="95">
        <f>D10</f>
        <v>0.13</v>
      </c>
      <c r="H41" s="95"/>
      <c r="I41" s="95">
        <f>D10</f>
        <v>0.13</v>
      </c>
      <c r="J41" s="95"/>
      <c r="K41" s="95">
        <f>D12</f>
        <v>0.028</v>
      </c>
      <c r="L41" s="95"/>
      <c r="M41" s="95"/>
      <c r="N41" s="95"/>
      <c r="O41" s="96" t="s">
        <v>40</v>
      </c>
      <c r="P41" s="180">
        <f>G41*G33+I41*I33+K41*K33</f>
        <v>0.05421686746987954</v>
      </c>
      <c r="Q41" s="180"/>
      <c r="R41" s="161"/>
      <c r="S41" s="162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0.8076923076923076</v>
      </c>
      <c r="I42" s="72"/>
      <c r="J42" s="72">
        <f>B41/I41</f>
        <v>0.8076923076923076</v>
      </c>
      <c r="K42" s="72"/>
      <c r="L42" s="72">
        <f>B41/K41</f>
        <v>3.75</v>
      </c>
      <c r="M42" s="72"/>
      <c r="N42" s="72"/>
      <c r="O42" s="99" t="s">
        <v>42</v>
      </c>
      <c r="P42" s="8"/>
      <c r="Q42" s="8"/>
      <c r="R42" s="226">
        <f>B41/P41</f>
        <v>1.9366666666666659</v>
      </c>
      <c r="S42" s="226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0.13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1.6270361445783132</v>
      </c>
      <c r="Q43" s="180"/>
      <c r="R43" s="161"/>
      <c r="S43" s="162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0.7692307692307693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226">
        <f>B43/P43</f>
        <v>0.06146144960161133</v>
      </c>
      <c r="S44" s="226"/>
    </row>
    <row r="45" spans="1:19" ht="11.25">
      <c r="A45" s="178">
        <v>5</v>
      </c>
      <c r="B45" s="179">
        <f>T13</f>
        <v>0.02</v>
      </c>
      <c r="C45" s="179"/>
      <c r="D45" s="102"/>
      <c r="E45" s="94" t="s">
        <v>47</v>
      </c>
      <c r="F45" s="94"/>
      <c r="G45" s="95">
        <f>D10</f>
        <v>0.13</v>
      </c>
      <c r="H45" s="95"/>
      <c r="I45" s="95">
        <f>D10</f>
        <v>0.13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1.4450602409638555</v>
      </c>
      <c r="Q45" s="180"/>
      <c r="R45" s="161"/>
      <c r="S45" s="162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0.15384615384615385</v>
      </c>
      <c r="I46" s="72"/>
      <c r="J46" s="72">
        <f>B45/I45</f>
        <v>0.15384615384615385</v>
      </c>
      <c r="K46" s="72"/>
      <c r="L46" s="72">
        <f>B45/K45</f>
        <v>0.010526315789473686</v>
      </c>
      <c r="M46" s="72"/>
      <c r="N46" s="72"/>
      <c r="O46" s="99" t="s">
        <v>46</v>
      </c>
      <c r="P46" s="8"/>
      <c r="Q46" s="8"/>
      <c r="R46" s="226">
        <f>B45/P45</f>
        <v>0.013840253460063364</v>
      </c>
      <c r="S46" s="226"/>
    </row>
    <row r="47" spans="1:19" ht="11.25">
      <c r="A47" s="178">
        <v>6</v>
      </c>
      <c r="B47" s="179">
        <f>T14</f>
        <v>0.04</v>
      </c>
      <c r="C47" s="179"/>
      <c r="D47" s="102"/>
      <c r="E47" s="94" t="s">
        <v>49</v>
      </c>
      <c r="F47" s="94"/>
      <c r="G47" s="95">
        <f>D10</f>
        <v>0.13</v>
      </c>
      <c r="H47" s="95"/>
      <c r="I47" s="95">
        <f>D10</f>
        <v>0.13</v>
      </c>
      <c r="J47" s="95"/>
      <c r="K47" s="95">
        <f>D10</f>
        <v>0.13</v>
      </c>
      <c r="L47" s="95"/>
      <c r="M47" s="95"/>
      <c r="N47" s="95"/>
      <c r="O47" s="96" t="s">
        <v>44</v>
      </c>
      <c r="P47" s="180">
        <f>G47*G33+I47*I33+K47*K33</f>
        <v>0.13</v>
      </c>
      <c r="Q47" s="180"/>
      <c r="R47" s="161"/>
      <c r="S47" s="162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0.3076923076923077</v>
      </c>
      <c r="I48" s="72"/>
      <c r="J48" s="72">
        <f>B47/I47</f>
        <v>0.3076923076923077</v>
      </c>
      <c r="K48" s="72"/>
      <c r="L48" s="72">
        <f>B47/K47</f>
        <v>0.3076923076923077</v>
      </c>
      <c r="M48" s="72"/>
      <c r="N48" s="72"/>
      <c r="O48" s="99" t="s">
        <v>46</v>
      </c>
      <c r="P48" s="8"/>
      <c r="Q48" s="8"/>
      <c r="R48" s="226">
        <f>B47/P47</f>
        <v>0.3076923076923077</v>
      </c>
      <c r="S48" s="226"/>
    </row>
    <row r="49" spans="1:19" ht="11.25">
      <c r="A49" s="182" t="s">
        <v>51</v>
      </c>
      <c r="B49" s="179">
        <f>T15</f>
        <v>0.01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0.7500000000000001</v>
      </c>
      <c r="Q49" s="180"/>
      <c r="R49" s="161"/>
      <c r="S49" s="162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0.013333333333333334</v>
      </c>
      <c r="I50" s="72"/>
      <c r="J50" s="72">
        <f>B49/I49</f>
        <v>0.013333333333333334</v>
      </c>
      <c r="K50" s="72"/>
      <c r="L50" s="72">
        <f>B49/K49</f>
        <v>0.013333333333333334</v>
      </c>
      <c r="M50" s="72"/>
      <c r="N50" s="72"/>
      <c r="O50" s="99" t="s">
        <v>46</v>
      </c>
      <c r="P50" s="8"/>
      <c r="Q50" s="8"/>
      <c r="R50" s="226">
        <f>B49/P49</f>
        <v>0.013333333333333332</v>
      </c>
      <c r="S50" s="226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161"/>
      <c r="S51" s="162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223">
        <v>0.13</v>
      </c>
      <c r="S52" s="223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1.8395546558704452</v>
      </c>
      <c r="I53" s="117"/>
      <c r="J53" s="89">
        <f>SUM(J36:J52)</f>
        <v>2.5561538461538453</v>
      </c>
      <c r="K53" s="117"/>
      <c r="L53" s="118">
        <f>SUM(L36:L52)</f>
        <v>4.638542510121457</v>
      </c>
      <c r="M53" s="89"/>
      <c r="N53" s="119"/>
      <c r="O53" s="120"/>
      <c r="P53" s="121"/>
      <c r="Q53" s="122" t="s">
        <v>61</v>
      </c>
      <c r="R53" s="224">
        <f>R36+R38+R40+R42+R44+R46+R48+R50+R52</f>
        <v>2.837352985112956</v>
      </c>
      <c r="S53" s="224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0.0558892037547377</v>
      </c>
      <c r="I54" s="73"/>
      <c r="J54" s="100">
        <f>I33/J53</f>
        <v>0.0603316062927606</v>
      </c>
      <c r="K54" s="73"/>
      <c r="L54" s="123">
        <f>K33/L53</f>
        <v>0.16017356441792027</v>
      </c>
      <c r="M54" s="89"/>
      <c r="N54" s="124"/>
      <c r="O54" s="125"/>
      <c r="P54" s="125"/>
      <c r="Q54" s="126" t="s">
        <v>63</v>
      </c>
      <c r="R54" s="225">
        <f>1/SUM(G54:N54)</f>
        <v>3.6180186443162077</v>
      </c>
      <c r="S54" s="225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221">
        <f>(R53+R54)/2</f>
        <v>3.227685814714582</v>
      </c>
      <c r="S55" s="221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222">
        <f>1/R55</f>
        <v>0.30981949836664263</v>
      </c>
      <c r="S56" s="22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9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3:AF3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8661417322834646" right="0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10">
      <selection activeCell="D15" sqref="D15"/>
    </sheetView>
  </sheetViews>
  <sheetFormatPr defaultColWidth="11.57421875" defaultRowHeight="12.75" outlineLevelRow="2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7" width="4.8515625" style="1" customWidth="1"/>
    <col min="8" max="9" width="4.57421875" style="1" customWidth="1"/>
    <col min="10" max="10" width="5.00390625" style="1" customWidth="1"/>
    <col min="11" max="11" width="5.140625" style="1" customWidth="1"/>
    <col min="12" max="12" width="4.57421875" style="1" customWidth="1"/>
    <col min="13" max="13" width="4.140625" style="1" customWidth="1"/>
    <col min="14" max="15" width="4.57421875" style="1" customWidth="1"/>
    <col min="16" max="16" width="5.00390625" style="1" customWidth="1"/>
    <col min="17" max="17" width="4.57421875" style="1" customWidth="1"/>
    <col min="18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.75" customHeight="1">
      <c r="A3" s="5" t="s">
        <v>79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 outlineLevel="1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 outlineLevel="2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 outlineLevel="2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 outlineLevel="2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0.04</v>
      </c>
      <c r="U8" s="211">
        <f>SUM(T8:T14)</f>
        <v>0.37500000000000006</v>
      </c>
      <c r="AB8" s="5"/>
      <c r="AC8" s="5"/>
      <c r="AD8" s="5"/>
      <c r="AE8" s="5"/>
      <c r="AF8" s="5"/>
      <c r="AG8" s="5"/>
    </row>
    <row r="9" spans="1:33" ht="20.25" outlineLevel="2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150"/>
      <c r="K9" s="151"/>
      <c r="L9" s="152"/>
      <c r="M9" s="30"/>
      <c r="N9" s="153"/>
      <c r="O9" s="151"/>
      <c r="P9" s="152"/>
      <c r="Q9" s="32"/>
      <c r="S9" s="207">
        <v>3</v>
      </c>
      <c r="T9" s="190">
        <v>0.17500000000000002</v>
      </c>
      <c r="U9" s="211"/>
      <c r="AB9" s="5"/>
      <c r="AC9" s="5"/>
      <c r="AD9" s="5"/>
      <c r="AE9" s="5"/>
      <c r="AF9" s="5"/>
      <c r="AG9" s="5"/>
    </row>
    <row r="10" spans="1:33" ht="20.25" outlineLevel="2">
      <c r="A10" s="203" t="s">
        <v>10</v>
      </c>
      <c r="B10" s="203"/>
      <c r="C10" s="203"/>
      <c r="D10" s="204">
        <v>0.12</v>
      </c>
      <c r="E10" s="204"/>
      <c r="F10" s="10"/>
      <c r="G10" s="10"/>
      <c r="H10" s="15"/>
      <c r="I10" s="154"/>
      <c r="J10" s="155"/>
      <c r="K10" s="156"/>
      <c r="L10" s="157"/>
      <c r="M10" s="154"/>
      <c r="N10" s="158"/>
      <c r="O10" s="156"/>
      <c r="P10" s="157"/>
      <c r="Q10" s="154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 outlineLevel="2">
      <c r="A11" s="203" t="s">
        <v>11</v>
      </c>
      <c r="B11" s="203"/>
      <c r="C11" s="203"/>
      <c r="D11" s="204">
        <v>0.08</v>
      </c>
      <c r="E11" s="204"/>
      <c r="F11" s="10"/>
      <c r="G11" s="10"/>
      <c r="H11" s="15"/>
      <c r="I11" s="38"/>
      <c r="J11" s="27"/>
      <c r="K11" s="28"/>
      <c r="L11" s="29"/>
      <c r="M11" s="35"/>
      <c r="N11" s="31"/>
      <c r="O11" s="28"/>
      <c r="P11" s="29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 outlineLevel="2">
      <c r="A12" s="203" t="s">
        <v>12</v>
      </c>
      <c r="B12" s="203"/>
      <c r="C12" s="203"/>
      <c r="D12" s="204">
        <v>0.029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 outlineLevel="2">
      <c r="A13" s="203" t="s">
        <v>14</v>
      </c>
      <c r="B13" s="203"/>
      <c r="C13" s="203"/>
      <c r="D13" s="204">
        <v>0.51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0.02</v>
      </c>
      <c r="U13" s="211"/>
      <c r="AB13" s="5"/>
      <c r="AC13" s="5"/>
      <c r="AD13" s="5"/>
      <c r="AE13" s="5"/>
      <c r="AF13" s="5"/>
      <c r="AG13" s="5"/>
    </row>
    <row r="14" spans="1:33" ht="20.25" outlineLevel="2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</v>
      </c>
      <c r="U14" s="211"/>
      <c r="AB14" s="5"/>
      <c r="AC14" s="5"/>
      <c r="AD14" s="5"/>
      <c r="AE14" s="5"/>
      <c r="AF14" s="5"/>
      <c r="AG14" s="5"/>
    </row>
    <row r="15" spans="1:33" ht="20.25" outlineLevel="2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 outlineLevel="2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 outlineLevel="2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 outlineLevel="2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 outlineLevel="2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 outlineLevel="2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 outlineLevel="2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 outlineLevel="2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 outlineLevel="2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 outlineLevel="2">
      <c r="H24" s="5"/>
      <c r="AB24" s="5"/>
      <c r="AC24" s="5"/>
      <c r="AD24" s="5"/>
      <c r="AE24" s="5"/>
      <c r="AF24" s="5"/>
      <c r="AG24" s="5"/>
    </row>
    <row r="25" spans="4:33" ht="20.25" outlineLevel="2">
      <c r="D25" s="48">
        <f>(D26-E25-G25-H25)/2</f>
        <v>0.051499999999999976</v>
      </c>
      <c r="E25" s="190">
        <v>0.171</v>
      </c>
      <c r="F25" s="190"/>
      <c r="G25" s="21">
        <v>0.053</v>
      </c>
      <c r="H25" s="190">
        <v>0.171</v>
      </c>
      <c r="I25" s="190"/>
      <c r="J25" s="48">
        <f>D25</f>
        <v>0.051499999999999976</v>
      </c>
      <c r="L25" s="191">
        <f>D25+G25+J25</f>
        <v>0.15599999999999997</v>
      </c>
      <c r="M25" s="191"/>
      <c r="N25" s="191"/>
      <c r="O25" s="191">
        <f>E25+H25</f>
        <v>0.342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 outlineLevel="2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 outlineLevel="2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0.15599999999999997</v>
      </c>
      <c r="H32" s="63">
        <f>S19</f>
        <v>0.1</v>
      </c>
      <c r="I32" s="63">
        <f>L25</f>
        <v>0.15599999999999997</v>
      </c>
      <c r="J32" s="63">
        <f>S21</f>
        <v>0.15</v>
      </c>
      <c r="K32" s="63">
        <f>O25</f>
        <v>0.342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0.1253012048192771</v>
      </c>
      <c r="H33" s="176"/>
      <c r="I33" s="176">
        <f>I32*J32/$D$31</f>
        <v>0.1879518072289156</v>
      </c>
      <c r="J33" s="176"/>
      <c r="K33" s="188">
        <f>K32*L32/$D$31</f>
        <v>0.6867469879518073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0.41500000000000004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1"/>
      <c r="S35" s="163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181">
        <f>B37/P37</f>
        <v>0.03333333333333333</v>
      </c>
      <c r="S38" s="181"/>
    </row>
    <row r="39" spans="1:19" ht="11.25">
      <c r="A39" s="178">
        <v>2</v>
      </c>
      <c r="B39" s="179">
        <f>T8</f>
        <v>0.04</v>
      </c>
      <c r="C39" s="179"/>
      <c r="D39" s="102"/>
      <c r="E39" s="94" t="s">
        <v>35</v>
      </c>
      <c r="F39" s="94"/>
      <c r="G39" s="95">
        <f>D10</f>
        <v>0.12</v>
      </c>
      <c r="H39" s="95"/>
      <c r="I39" s="95">
        <f>D10</f>
        <v>0.12</v>
      </c>
      <c r="J39" s="95"/>
      <c r="K39" s="95">
        <f>D10</f>
        <v>0.12</v>
      </c>
      <c r="L39" s="95"/>
      <c r="M39" s="95"/>
      <c r="N39" s="95"/>
      <c r="O39" s="96" t="s">
        <v>36</v>
      </c>
      <c r="P39" s="180">
        <f>G39*G33+I39*I33+K39*K33</f>
        <v>0.12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0.33333333333333337</v>
      </c>
      <c r="I40" s="72"/>
      <c r="J40" s="72">
        <f>B39/I39</f>
        <v>0.33333333333333337</v>
      </c>
      <c r="K40" s="72"/>
      <c r="L40" s="72">
        <f>B39/K39</f>
        <v>0.33333333333333337</v>
      </c>
      <c r="M40" s="72"/>
      <c r="N40" s="72"/>
      <c r="O40" s="99" t="s">
        <v>38</v>
      </c>
      <c r="P40" s="8"/>
      <c r="Q40" s="8"/>
      <c r="R40" s="181">
        <f>B39/P39</f>
        <v>0.33333333333333337</v>
      </c>
      <c r="S40" s="181"/>
    </row>
    <row r="41" spans="1:19" ht="11.25">
      <c r="A41" s="178">
        <v>3</v>
      </c>
      <c r="B41" s="179">
        <f>T9</f>
        <v>0.17500000000000002</v>
      </c>
      <c r="C41" s="179"/>
      <c r="D41" s="102"/>
      <c r="E41" s="94" t="s">
        <v>39</v>
      </c>
      <c r="F41" s="94"/>
      <c r="G41" s="95">
        <f>D10</f>
        <v>0.12</v>
      </c>
      <c r="H41" s="95"/>
      <c r="I41" s="95">
        <f>D10</f>
        <v>0.12</v>
      </c>
      <c r="J41" s="95"/>
      <c r="K41" s="95">
        <f>D12</f>
        <v>0.029</v>
      </c>
      <c r="L41" s="95"/>
      <c r="M41" s="95"/>
      <c r="N41" s="95"/>
      <c r="O41" s="96" t="s">
        <v>40</v>
      </c>
      <c r="P41" s="180">
        <f>G41*G33+I41*I33+K41*K33</f>
        <v>0.057506024096385534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1.4583333333333335</v>
      </c>
      <c r="I42" s="72"/>
      <c r="J42" s="72">
        <f>B41/I41</f>
        <v>1.4583333333333335</v>
      </c>
      <c r="K42" s="72"/>
      <c r="L42" s="72">
        <f>B41/K41</f>
        <v>6.0344827586206895</v>
      </c>
      <c r="M42" s="72"/>
      <c r="N42" s="72"/>
      <c r="O42" s="99" t="s">
        <v>42</v>
      </c>
      <c r="P42" s="8"/>
      <c r="Q42" s="8"/>
      <c r="R42" s="181">
        <f>B41/P41</f>
        <v>3.0431594385082765</v>
      </c>
      <c r="S42" s="181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0.08</v>
      </c>
      <c r="H43" s="95"/>
      <c r="I43" s="95">
        <f>D10</f>
        <v>0.12</v>
      </c>
      <c r="J43" s="95"/>
      <c r="K43" s="95">
        <f>D11</f>
        <v>0.08</v>
      </c>
      <c r="L43" s="95"/>
      <c r="M43" s="95"/>
      <c r="N43" s="95"/>
      <c r="O43" s="96" t="s">
        <v>44</v>
      </c>
      <c r="P43" s="180">
        <f>G43*G33+I43*I33+K43*K33</f>
        <v>0.08751807228915662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1.25</v>
      </c>
      <c r="I44" s="72"/>
      <c r="J44" s="72">
        <f>B43/I43</f>
        <v>0.8333333333333334</v>
      </c>
      <c r="K44" s="72"/>
      <c r="L44" s="72">
        <f>B43/K43</f>
        <v>1.25</v>
      </c>
      <c r="M44" s="72"/>
      <c r="N44" s="72"/>
      <c r="O44" s="99" t="s">
        <v>46</v>
      </c>
      <c r="P44" s="8"/>
      <c r="Q44" s="8"/>
      <c r="R44" s="181">
        <f>B43/P43</f>
        <v>1.1426211453744495</v>
      </c>
      <c r="S44" s="181"/>
    </row>
    <row r="45" spans="1:19" ht="11.25">
      <c r="A45" s="178">
        <v>5</v>
      </c>
      <c r="B45" s="179">
        <f>T13</f>
        <v>0.02</v>
      </c>
      <c r="C45" s="179"/>
      <c r="D45" s="102"/>
      <c r="E45" s="94" t="s">
        <v>47</v>
      </c>
      <c r="F45" s="94"/>
      <c r="G45" s="95">
        <f>D10</f>
        <v>0.12</v>
      </c>
      <c r="H45" s="95"/>
      <c r="I45" s="95">
        <f>D10</f>
        <v>0.12</v>
      </c>
      <c r="J45" s="95"/>
      <c r="K45" s="95">
        <f>D11</f>
        <v>0.08</v>
      </c>
      <c r="L45" s="95"/>
      <c r="M45" s="95"/>
      <c r="N45" s="95"/>
      <c r="O45" s="96" t="s">
        <v>44</v>
      </c>
      <c r="P45" s="180">
        <f>G45*G33+I45*I33+K45*K33</f>
        <v>0.09253012048192771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0.16666666666666669</v>
      </c>
      <c r="I46" s="72"/>
      <c r="J46" s="72">
        <f>B45/I45</f>
        <v>0.16666666666666669</v>
      </c>
      <c r="K46" s="72"/>
      <c r="L46" s="72">
        <f>B45/K45</f>
        <v>0.25</v>
      </c>
      <c r="M46" s="72"/>
      <c r="N46" s="72"/>
      <c r="O46" s="99" t="s">
        <v>46</v>
      </c>
      <c r="P46" s="8"/>
      <c r="Q46" s="8"/>
      <c r="R46" s="181">
        <f>B45/P45</f>
        <v>0.21614583333333334</v>
      </c>
      <c r="S46" s="181"/>
    </row>
    <row r="47" spans="1:19" ht="11.25">
      <c r="A47" s="178">
        <v>6</v>
      </c>
      <c r="B47" s="179">
        <f>T14</f>
        <v>0.04</v>
      </c>
      <c r="C47" s="179"/>
      <c r="D47" s="102"/>
      <c r="E47" s="94" t="s">
        <v>49</v>
      </c>
      <c r="F47" s="94"/>
      <c r="G47" s="95">
        <f>D10</f>
        <v>0.12</v>
      </c>
      <c r="H47" s="95"/>
      <c r="I47" s="95">
        <f>D10</f>
        <v>0.12</v>
      </c>
      <c r="J47" s="95"/>
      <c r="K47" s="95">
        <f>D10</f>
        <v>0.12</v>
      </c>
      <c r="L47" s="95"/>
      <c r="M47" s="95"/>
      <c r="N47" s="95"/>
      <c r="O47" s="96" t="s">
        <v>44</v>
      </c>
      <c r="P47" s="180">
        <f>G47*G33+I47*I33+K47*K33</f>
        <v>0.12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0.33333333333333337</v>
      </c>
      <c r="I48" s="72"/>
      <c r="J48" s="72">
        <f>B47/I47</f>
        <v>0.33333333333333337</v>
      </c>
      <c r="K48" s="72"/>
      <c r="L48" s="72">
        <f>B47/K47</f>
        <v>0.33333333333333337</v>
      </c>
      <c r="M48" s="72"/>
      <c r="N48" s="72"/>
      <c r="O48" s="99" t="s">
        <v>46</v>
      </c>
      <c r="P48" s="8"/>
      <c r="Q48" s="8"/>
      <c r="R48" s="181">
        <f>B47/P47</f>
        <v>0.33333333333333337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0.51</v>
      </c>
      <c r="H49" s="95"/>
      <c r="I49" s="95">
        <f>D13</f>
        <v>0.51</v>
      </c>
      <c r="J49" s="95"/>
      <c r="K49" s="95">
        <f>D13</f>
        <v>0.51</v>
      </c>
      <c r="L49" s="95"/>
      <c r="M49" s="95"/>
      <c r="N49" s="95"/>
      <c r="O49" s="96" t="s">
        <v>44</v>
      </c>
      <c r="P49" s="180">
        <f>G49*G33+I49*I33+K49*K33</f>
        <v>0.51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0.029411764705882353</v>
      </c>
      <c r="I50" s="72"/>
      <c r="J50" s="72">
        <f>B49/I49</f>
        <v>0.029411764705882353</v>
      </c>
      <c r="K50" s="72"/>
      <c r="L50" s="72">
        <f>B49/K49</f>
        <v>0.029411764705882353</v>
      </c>
      <c r="M50" s="72"/>
      <c r="N50" s="72"/>
      <c r="O50" s="99" t="s">
        <v>46</v>
      </c>
      <c r="P50" s="8"/>
      <c r="Q50" s="8"/>
      <c r="R50" s="181">
        <f>B49/P49</f>
        <v>0.029411764705882353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3.7744117647058824</v>
      </c>
      <c r="I53" s="117"/>
      <c r="J53" s="89">
        <f>SUM(J36:J52)</f>
        <v>3.357745098039216</v>
      </c>
      <c r="K53" s="117"/>
      <c r="L53" s="118">
        <f>SUM(L36:L52)</f>
        <v>8.433894523326574</v>
      </c>
      <c r="M53" s="89"/>
      <c r="N53" s="119"/>
      <c r="O53" s="120"/>
      <c r="P53" s="121"/>
      <c r="Q53" s="122" t="s">
        <v>61</v>
      </c>
      <c r="R53" s="175">
        <f>R36+R38+R40+R42+R44+R46+R48+R50+R52</f>
        <v>5.301338181921941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0.03319754510913599</v>
      </c>
      <c r="I54" s="73"/>
      <c r="J54" s="100">
        <f>I33/J53</f>
        <v>0.0559756031923542</v>
      </c>
      <c r="K54" s="73"/>
      <c r="L54" s="123">
        <f>K33/L53</f>
        <v>0.08142703066209729</v>
      </c>
      <c r="M54" s="89"/>
      <c r="N54" s="124"/>
      <c r="O54" s="125"/>
      <c r="P54" s="125"/>
      <c r="Q54" s="126" t="s">
        <v>63</v>
      </c>
      <c r="R54" s="177">
        <f>1/SUM(G54:N54)</f>
        <v>5.861658563754718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5.581498372838329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0.17916335958572993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4">
      <selection activeCell="B23" sqref="B23"/>
    </sheetView>
  </sheetViews>
  <sheetFormatPr defaultColWidth="11.57421875" defaultRowHeight="12.75" outlineLevelRow="1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66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 outlineLevel="1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 outlineLevel="1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 outlineLevel="1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0.025</v>
      </c>
      <c r="U8" s="211">
        <f>SUM(T8:T14)</f>
        <v>0.17</v>
      </c>
      <c r="AB8" s="5"/>
      <c r="AC8" s="5"/>
      <c r="AD8" s="5"/>
      <c r="AE8" s="5"/>
      <c r="AF8" s="5"/>
      <c r="AG8" s="5"/>
    </row>
    <row r="9" spans="1:33" ht="20.25" outlineLevel="1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27"/>
      <c r="K9" s="28"/>
      <c r="L9" s="29"/>
      <c r="M9" s="30"/>
      <c r="N9" s="31"/>
      <c r="O9" s="28"/>
      <c r="P9" s="29"/>
      <c r="Q9" s="32"/>
      <c r="S9" s="207">
        <v>3</v>
      </c>
      <c r="T9" s="190">
        <v>0.01</v>
      </c>
      <c r="U9" s="211"/>
      <c r="AB9" s="5"/>
      <c r="AC9" s="5"/>
      <c r="AD9" s="5"/>
      <c r="AE9" s="5"/>
      <c r="AF9" s="5"/>
      <c r="AG9" s="5"/>
    </row>
    <row r="10" spans="1:33" ht="20.25" outlineLevel="1">
      <c r="A10" s="203" t="s">
        <v>10</v>
      </c>
      <c r="B10" s="203"/>
      <c r="C10" s="203"/>
      <c r="D10" s="204">
        <v>0.17</v>
      </c>
      <c r="E10" s="204"/>
      <c r="F10" s="10"/>
      <c r="G10" s="10"/>
      <c r="H10" s="15"/>
      <c r="I10" s="33"/>
      <c r="J10" s="34"/>
      <c r="K10" s="35"/>
      <c r="L10" s="36"/>
      <c r="M10" s="37"/>
      <c r="N10" s="38"/>
      <c r="O10" s="35"/>
      <c r="P10" s="36"/>
      <c r="Q10" s="39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 outlineLevel="1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34"/>
      <c r="K11" s="35"/>
      <c r="L11" s="36"/>
      <c r="M11" s="35"/>
      <c r="N11" s="38"/>
      <c r="O11" s="35"/>
      <c r="P11" s="36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 outlineLevel="1">
      <c r="A12" s="203" t="s">
        <v>12</v>
      </c>
      <c r="B12" s="203"/>
      <c r="C12" s="203"/>
      <c r="D12" s="204" t="s">
        <v>13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 outlineLevel="1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0.01</v>
      </c>
      <c r="U13" s="211"/>
      <c r="AB13" s="5"/>
      <c r="AC13" s="5"/>
      <c r="AD13" s="5"/>
      <c r="AE13" s="5"/>
      <c r="AF13" s="5"/>
      <c r="AG13" s="5"/>
    </row>
    <row r="14" spans="1:33" ht="20.25" outlineLevel="1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0.025</v>
      </c>
      <c r="U14" s="211"/>
      <c r="AB14" s="5"/>
      <c r="AC14" s="5"/>
      <c r="AD14" s="5"/>
      <c r="AE14" s="5"/>
      <c r="AF14" s="5"/>
      <c r="AG14" s="5"/>
    </row>
    <row r="15" spans="1:33" ht="20.25" outlineLevel="1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 outlineLevel="1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 outlineLevel="1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 outlineLevel="1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 outlineLevel="1">
      <c r="B19" s="46">
        <v>0.03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0.06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 outlineLevel="1">
      <c r="B20" s="200">
        <v>0.19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 outlineLevel="1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0.19</v>
      </c>
      <c r="T21" s="199"/>
      <c r="AB21" s="5"/>
      <c r="AC21" s="5"/>
      <c r="AD21" s="5"/>
      <c r="AE21" s="5"/>
      <c r="AF21" s="5"/>
      <c r="AG21" s="5"/>
    </row>
    <row r="22" spans="2:33" ht="20.25" outlineLevel="1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 outlineLevel="1">
      <c r="B23" s="46">
        <v>0.03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 outlineLevel="1">
      <c r="H24" s="5"/>
      <c r="AB24" s="5"/>
      <c r="AC24" s="5"/>
      <c r="AD24" s="5"/>
      <c r="AE24" s="5"/>
      <c r="AF24" s="5"/>
      <c r="AG24" s="5"/>
    </row>
    <row r="25" spans="4:33" ht="20.25" outlineLevel="1">
      <c r="D25" s="48">
        <f>(D26-E25-G25-H25)/2</f>
        <v>0.04500000000000001</v>
      </c>
      <c r="E25" s="190">
        <v>0.184</v>
      </c>
      <c r="F25" s="190"/>
      <c r="G25" s="21">
        <v>0.04</v>
      </c>
      <c r="H25" s="190">
        <v>0.184</v>
      </c>
      <c r="I25" s="190"/>
      <c r="J25" s="48">
        <f>D25</f>
        <v>0.04500000000000001</v>
      </c>
      <c r="L25" s="191">
        <f>D25+G25+J25</f>
        <v>0.13000000000000003</v>
      </c>
      <c r="M25" s="191"/>
      <c r="N25" s="191"/>
      <c r="O25" s="191">
        <f>E25+H25</f>
        <v>0.368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 outlineLevel="1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 outlineLevel="1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0.13000000000000003</v>
      </c>
      <c r="H32" s="63">
        <f>S19</f>
        <v>0.06</v>
      </c>
      <c r="I32" s="63">
        <f>L25</f>
        <v>0.13000000000000003</v>
      </c>
      <c r="J32" s="63">
        <f>S21</f>
        <v>0.19</v>
      </c>
      <c r="K32" s="63">
        <f>O25</f>
        <v>0.368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0.06265060240963856</v>
      </c>
      <c r="H33" s="176"/>
      <c r="I33" s="176">
        <f>I32*J32/$D$31</f>
        <v>0.19839357429718882</v>
      </c>
      <c r="J33" s="176"/>
      <c r="K33" s="188">
        <f>K32*L32/$D$31</f>
        <v>0.7389558232931727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0.21000000000000002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4"/>
      <c r="S35" s="85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181">
        <f>B37/P37</f>
        <v>0.03333333333333333</v>
      </c>
      <c r="S38" s="181"/>
    </row>
    <row r="39" spans="1:19" ht="11.25">
      <c r="A39" s="178">
        <v>2</v>
      </c>
      <c r="B39" s="179">
        <f>T8</f>
        <v>0.025</v>
      </c>
      <c r="C39" s="179"/>
      <c r="D39" s="102"/>
      <c r="E39" s="94" t="s">
        <v>35</v>
      </c>
      <c r="F39" s="94"/>
      <c r="G39" s="95">
        <f>D10</f>
        <v>0.17</v>
      </c>
      <c r="H39" s="95"/>
      <c r="I39" s="95">
        <f>D10</f>
        <v>0.17</v>
      </c>
      <c r="J39" s="95"/>
      <c r="K39" s="95">
        <f>D10</f>
        <v>0.17</v>
      </c>
      <c r="L39" s="95"/>
      <c r="M39" s="95"/>
      <c r="N39" s="95"/>
      <c r="O39" s="96" t="s">
        <v>36</v>
      </c>
      <c r="P39" s="180">
        <f>G39*G33+I39*I33+K39*K33</f>
        <v>0.17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0.14705882352941177</v>
      </c>
      <c r="I40" s="72"/>
      <c r="J40" s="72">
        <f>B39/I39</f>
        <v>0.14705882352941177</v>
      </c>
      <c r="K40" s="72"/>
      <c r="L40" s="72">
        <f>B39/K39</f>
        <v>0.14705882352941177</v>
      </c>
      <c r="M40" s="72"/>
      <c r="N40" s="72"/>
      <c r="O40" s="99" t="s">
        <v>38</v>
      </c>
      <c r="P40" s="8"/>
      <c r="Q40" s="8"/>
      <c r="R40" s="181">
        <f>B39/P39</f>
        <v>0.14705882352941177</v>
      </c>
      <c r="S40" s="181"/>
    </row>
    <row r="41" spans="1:19" ht="11.25">
      <c r="A41" s="178">
        <v>3</v>
      </c>
      <c r="B41" s="179">
        <f>T9</f>
        <v>0.01</v>
      </c>
      <c r="C41" s="179"/>
      <c r="D41" s="102"/>
      <c r="E41" s="94" t="s">
        <v>39</v>
      </c>
      <c r="F41" s="94"/>
      <c r="G41" s="95">
        <f>D10</f>
        <v>0.17</v>
      </c>
      <c r="H41" s="95"/>
      <c r="I41" s="95">
        <f>D10</f>
        <v>0.17</v>
      </c>
      <c r="J41" s="95"/>
      <c r="K41" s="95">
        <f>D11</f>
        <v>1.9</v>
      </c>
      <c r="L41" s="95"/>
      <c r="M41" s="95"/>
      <c r="N41" s="95"/>
      <c r="O41" s="96" t="s">
        <v>40</v>
      </c>
      <c r="P41" s="180">
        <f>G41*G33+I41*I33+K41*K33</f>
        <v>1.4483935742971887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0.058823529411764705</v>
      </c>
      <c r="I42" s="72"/>
      <c r="J42" s="72">
        <f>B41/I41</f>
        <v>0.058823529411764705</v>
      </c>
      <c r="K42" s="72"/>
      <c r="L42" s="72">
        <f>B41/K41</f>
        <v>0.005263157894736843</v>
      </c>
      <c r="M42" s="72"/>
      <c r="N42" s="72"/>
      <c r="O42" s="99" t="s">
        <v>42</v>
      </c>
      <c r="P42" s="8"/>
      <c r="Q42" s="8"/>
      <c r="R42" s="181">
        <f>B41/P41</f>
        <v>0.0069042007486482745</v>
      </c>
      <c r="S42" s="181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0.17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1.5567791164658633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0.5882352941176471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181">
        <f>B43/P43</f>
        <v>0.0642351885006114</v>
      </c>
      <c r="S44" s="181"/>
    </row>
    <row r="45" spans="1:19" ht="11.25">
      <c r="A45" s="178">
        <v>5</v>
      </c>
      <c r="B45" s="179">
        <f>T13</f>
        <v>0.01</v>
      </c>
      <c r="C45" s="179"/>
      <c r="D45" s="102"/>
      <c r="E45" s="94" t="s">
        <v>47</v>
      </c>
      <c r="F45" s="94"/>
      <c r="G45" s="95">
        <f>D10</f>
        <v>0.17</v>
      </c>
      <c r="H45" s="95"/>
      <c r="I45" s="95">
        <f>D10</f>
        <v>0.17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1.4483935742971887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0.058823529411764705</v>
      </c>
      <c r="I46" s="72"/>
      <c r="J46" s="72">
        <f>B45/I45</f>
        <v>0.058823529411764705</v>
      </c>
      <c r="K46" s="72"/>
      <c r="L46" s="72">
        <f>B45/K45</f>
        <v>0.005263157894736843</v>
      </c>
      <c r="M46" s="72"/>
      <c r="N46" s="72"/>
      <c r="O46" s="99" t="s">
        <v>46</v>
      </c>
      <c r="P46" s="8"/>
      <c r="Q46" s="8"/>
      <c r="R46" s="181">
        <f>B45/P45</f>
        <v>0.0069042007486482745</v>
      </c>
      <c r="S46" s="181"/>
    </row>
    <row r="47" spans="1:19" ht="11.25">
      <c r="A47" s="178">
        <v>6</v>
      </c>
      <c r="B47" s="179">
        <f>T14</f>
        <v>0.025</v>
      </c>
      <c r="C47" s="179"/>
      <c r="D47" s="102"/>
      <c r="E47" s="94" t="s">
        <v>49</v>
      </c>
      <c r="F47" s="94"/>
      <c r="G47" s="95">
        <f>D10</f>
        <v>0.17</v>
      </c>
      <c r="H47" s="95"/>
      <c r="I47" s="95">
        <f>D10</f>
        <v>0.17</v>
      </c>
      <c r="J47" s="95"/>
      <c r="K47" s="95">
        <f>D10</f>
        <v>0.17</v>
      </c>
      <c r="L47" s="95"/>
      <c r="M47" s="95"/>
      <c r="N47" s="95"/>
      <c r="O47" s="96" t="s">
        <v>44</v>
      </c>
      <c r="P47" s="180">
        <f>G47*G33+I47*I33+K47*K33</f>
        <v>0.17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0.14705882352941177</v>
      </c>
      <c r="I48" s="72"/>
      <c r="J48" s="72">
        <f>B47/I47</f>
        <v>0.14705882352941177</v>
      </c>
      <c r="K48" s="72"/>
      <c r="L48" s="72">
        <f>B47/K47</f>
        <v>0.14705882352941177</v>
      </c>
      <c r="M48" s="72"/>
      <c r="N48" s="72"/>
      <c r="O48" s="99" t="s">
        <v>46</v>
      </c>
      <c r="P48" s="8"/>
      <c r="Q48" s="8"/>
      <c r="R48" s="181">
        <f>B47/P47</f>
        <v>0.14705882352941177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181">
        <f>B49/P49</f>
        <v>0.02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0.6877296181630548</v>
      </c>
      <c r="I53" s="117"/>
      <c r="J53" s="89">
        <f>SUM(J36:J52)</f>
        <v>1.2233333333333332</v>
      </c>
      <c r="K53" s="117"/>
      <c r="L53" s="118">
        <f>SUM(L36:L52)</f>
        <v>0.5806088751289991</v>
      </c>
      <c r="M53" s="89"/>
      <c r="N53" s="119"/>
      <c r="O53" s="120"/>
      <c r="P53" s="121"/>
      <c r="Q53" s="122" t="s">
        <v>61</v>
      </c>
      <c r="R53" s="175">
        <f>R36+R38+R40+R42+R44+R46+R48+R50+R52</f>
        <v>0.5954945703900648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0.09109772322585159</v>
      </c>
      <c r="I54" s="73"/>
      <c r="J54" s="100">
        <f>I33/J53</f>
        <v>0.1621745838941598</v>
      </c>
      <c r="K54" s="73"/>
      <c r="L54" s="123">
        <f>K33/L53</f>
        <v>1.2727256763496635</v>
      </c>
      <c r="M54" s="89"/>
      <c r="N54" s="124"/>
      <c r="O54" s="125"/>
      <c r="P54" s="125"/>
      <c r="Q54" s="126" t="s">
        <v>63</v>
      </c>
      <c r="R54" s="177">
        <f>1/SUM(G54:N54)</f>
        <v>0.6553088607144102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0.6254017155522376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1.598972268755271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="150" zoomScaleNormal="150" zoomScalePageLayoutView="0" workbookViewId="0" topLeftCell="A28">
      <selection activeCell="H6" sqref="H6"/>
    </sheetView>
  </sheetViews>
  <sheetFormatPr defaultColWidth="11.57421875" defaultRowHeight="12.75" outlineLevelRow="1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15" width="4.140625" style="1" customWidth="1"/>
    <col min="16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67</v>
      </c>
      <c r="C3" s="3"/>
      <c r="D3" s="3"/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5"/>
      <c r="K6" s="11"/>
      <c r="AB6" s="5"/>
      <c r="AC6" s="5"/>
      <c r="AD6" s="5"/>
      <c r="AE6" s="5"/>
      <c r="AF6" s="5"/>
      <c r="AG6" s="5"/>
    </row>
    <row r="7" spans="1:33" ht="20.25" outlineLevel="1">
      <c r="A7" s="9"/>
      <c r="B7" s="9"/>
      <c r="C7" s="9"/>
      <c r="D7" s="9"/>
      <c r="E7" s="9"/>
      <c r="F7" s="10"/>
      <c r="G7" s="10"/>
      <c r="H7" s="12"/>
      <c r="I7" s="209"/>
      <c r="J7" s="209"/>
      <c r="L7" s="209"/>
      <c r="M7" s="209"/>
      <c r="N7" s="209"/>
      <c r="P7" s="209"/>
      <c r="Q7" s="209"/>
      <c r="S7" s="209" t="s">
        <v>7</v>
      </c>
      <c r="T7" s="209"/>
      <c r="U7" s="13"/>
      <c r="AB7" s="5"/>
      <c r="AC7" s="5"/>
      <c r="AD7" s="5"/>
      <c r="AE7" s="5"/>
      <c r="AF7" s="5"/>
      <c r="AG7" s="5"/>
    </row>
    <row r="8" spans="1:33" ht="62.25" customHeight="1" outlineLevel="1">
      <c r="A8" s="210" t="s">
        <v>8</v>
      </c>
      <c r="B8" s="210"/>
      <c r="C8" s="210"/>
      <c r="D8" s="210"/>
      <c r="E8" s="210"/>
      <c r="F8" s="14"/>
      <c r="G8" s="7"/>
      <c r="H8" s="15"/>
      <c r="I8" s="16"/>
      <c r="J8" s="17"/>
      <c r="K8" s="18"/>
      <c r="L8" s="18"/>
      <c r="M8" s="18"/>
      <c r="N8" s="18"/>
      <c r="O8" s="18"/>
      <c r="P8" s="18"/>
      <c r="Q8" s="19"/>
      <c r="S8" s="20">
        <v>1</v>
      </c>
      <c r="T8" s="21">
        <v>0.1</v>
      </c>
      <c r="AB8" s="5"/>
      <c r="AC8" s="5"/>
      <c r="AD8" s="5"/>
      <c r="AE8" s="5"/>
      <c r="AF8" s="5"/>
      <c r="AG8" s="5"/>
    </row>
    <row r="9" spans="1:33" ht="20.25" outlineLevel="1">
      <c r="A9" s="210"/>
      <c r="B9" s="210"/>
      <c r="C9" s="210"/>
      <c r="D9" s="210"/>
      <c r="E9" s="210"/>
      <c r="F9" s="14"/>
      <c r="G9" s="7"/>
      <c r="H9" s="15"/>
      <c r="I9" s="134"/>
      <c r="J9" s="135"/>
      <c r="K9" s="24"/>
      <c r="L9" s="136"/>
      <c r="M9" s="136"/>
      <c r="N9" s="136"/>
      <c r="O9" s="24"/>
      <c r="P9" s="136"/>
      <c r="Q9" s="137"/>
      <c r="S9" s="20">
        <v>2</v>
      </c>
      <c r="T9" s="21">
        <v>0.035</v>
      </c>
      <c r="U9" s="211">
        <f>SUM(T9:T14)</f>
        <v>0.20000000000000004</v>
      </c>
      <c r="AB9" s="5"/>
      <c r="AC9" s="5"/>
      <c r="AD9" s="5"/>
      <c r="AE9" s="5"/>
      <c r="AF9" s="5"/>
      <c r="AG9" s="5"/>
    </row>
    <row r="10" spans="1:33" ht="20.25" outlineLevel="1">
      <c r="A10" s="212" t="s">
        <v>9</v>
      </c>
      <c r="B10" s="212"/>
      <c r="C10" s="212"/>
      <c r="D10" s="213">
        <v>0.027</v>
      </c>
      <c r="E10" s="213"/>
      <c r="F10" s="10"/>
      <c r="G10" s="10"/>
      <c r="H10" s="15"/>
      <c r="I10" s="35"/>
      <c r="J10" s="138"/>
      <c r="K10" s="139"/>
      <c r="L10" s="35"/>
      <c r="M10" s="35"/>
      <c r="N10" s="35"/>
      <c r="O10" s="139"/>
      <c r="P10" s="35"/>
      <c r="Q10" s="35"/>
      <c r="S10" s="20">
        <v>3</v>
      </c>
      <c r="T10" s="21">
        <v>0.015</v>
      </c>
      <c r="U10" s="211"/>
      <c r="AB10" s="5"/>
      <c r="AC10" s="5"/>
      <c r="AD10" s="5"/>
      <c r="AE10" s="5"/>
      <c r="AF10" s="5"/>
      <c r="AG10" s="5"/>
    </row>
    <row r="11" spans="1:33" ht="20.25" outlineLevel="1">
      <c r="A11" s="203" t="s">
        <v>10</v>
      </c>
      <c r="B11" s="203"/>
      <c r="C11" s="203"/>
      <c r="D11" s="204">
        <v>0.17</v>
      </c>
      <c r="E11" s="204"/>
      <c r="F11" s="10"/>
      <c r="G11" s="10"/>
      <c r="H11" s="15"/>
      <c r="I11" s="35"/>
      <c r="J11" s="138"/>
      <c r="K11" s="140"/>
      <c r="L11" s="35"/>
      <c r="M11" s="35"/>
      <c r="N11" s="35"/>
      <c r="O11" s="140"/>
      <c r="P11" s="35"/>
      <c r="Q11" s="35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 outlineLevel="1">
      <c r="A12" s="203" t="s">
        <v>11</v>
      </c>
      <c r="B12" s="203"/>
      <c r="C12" s="203"/>
      <c r="D12" s="204">
        <v>1.9</v>
      </c>
      <c r="E12" s="204"/>
      <c r="F12" s="10"/>
      <c r="G12" s="10"/>
      <c r="H12" s="15"/>
      <c r="I12" s="35"/>
      <c r="J12" s="138"/>
      <c r="K12" s="40"/>
      <c r="L12" s="35"/>
      <c r="M12" s="35"/>
      <c r="N12" s="35"/>
      <c r="O12" s="40"/>
      <c r="P12" s="35"/>
      <c r="Q12" s="35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 outlineLevel="1">
      <c r="A13" s="203" t="s">
        <v>12</v>
      </c>
      <c r="B13" s="203"/>
      <c r="C13" s="203"/>
      <c r="D13" s="204" t="s">
        <v>13</v>
      </c>
      <c r="E13" s="204"/>
      <c r="F13" s="10"/>
      <c r="G13" s="10"/>
      <c r="H13" s="15"/>
      <c r="I13" s="35"/>
      <c r="J13" s="138"/>
      <c r="K13" s="139"/>
      <c r="L13" s="35"/>
      <c r="M13" s="35"/>
      <c r="N13" s="35"/>
      <c r="O13" s="139"/>
      <c r="P13" s="35"/>
      <c r="Q13" s="35"/>
      <c r="S13" s="70">
        <v>5</v>
      </c>
      <c r="T13" s="141">
        <v>0.015</v>
      </c>
      <c r="U13" s="211"/>
      <c r="AB13" s="5"/>
      <c r="AC13" s="5"/>
      <c r="AD13" s="5"/>
      <c r="AE13" s="5"/>
      <c r="AF13" s="5"/>
      <c r="AG13" s="5"/>
    </row>
    <row r="14" spans="1:33" ht="20.25" outlineLevel="1">
      <c r="A14" s="203" t="s">
        <v>14</v>
      </c>
      <c r="B14" s="203"/>
      <c r="C14" s="203"/>
      <c r="D14" s="204">
        <v>0.75</v>
      </c>
      <c r="E14" s="204"/>
      <c r="F14" s="10"/>
      <c r="G14" s="10"/>
      <c r="H14" s="15"/>
      <c r="I14" s="134"/>
      <c r="J14" s="135"/>
      <c r="K14" s="37"/>
      <c r="L14" s="136"/>
      <c r="M14" s="136"/>
      <c r="N14" s="136"/>
      <c r="O14" s="37"/>
      <c r="P14" s="136"/>
      <c r="Q14" s="137"/>
      <c r="S14" s="20">
        <v>6</v>
      </c>
      <c r="T14" s="21">
        <v>0.035</v>
      </c>
      <c r="U14" s="211"/>
      <c r="AB14" s="5"/>
      <c r="AC14" s="5"/>
      <c r="AD14" s="5"/>
      <c r="AE14" s="5"/>
      <c r="AF14" s="5"/>
      <c r="AG14" s="5"/>
    </row>
    <row r="15" spans="1:33" ht="20.25" outlineLevel="1">
      <c r="A15" s="205"/>
      <c r="B15" s="205"/>
      <c r="C15" s="205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U15" s="142"/>
      <c r="AB15" s="5"/>
      <c r="AC15" s="5"/>
      <c r="AD15" s="5"/>
      <c r="AE15" s="5"/>
      <c r="AF15" s="5"/>
      <c r="AG15" s="5"/>
    </row>
    <row r="16" spans="1:33" ht="7.5" customHeight="1" outlineLevel="1">
      <c r="A16" s="9"/>
      <c r="B16" s="9"/>
      <c r="C16" s="9"/>
      <c r="D16" s="9"/>
      <c r="E16" s="9"/>
      <c r="F16" s="10"/>
      <c r="G16" s="10"/>
      <c r="H16" s="15"/>
      <c r="I16" s="143"/>
      <c r="J16" s="144"/>
      <c r="K16" s="143"/>
      <c r="L16" s="143"/>
      <c r="M16" s="143"/>
      <c r="N16" s="143"/>
      <c r="O16" s="143"/>
      <c r="P16" s="143"/>
      <c r="Q16" s="143"/>
      <c r="R16" s="143"/>
      <c r="S16" s="143"/>
      <c r="T16" s="145"/>
      <c r="U16" s="146"/>
      <c r="AB16" s="5"/>
      <c r="AC16" s="5"/>
      <c r="AD16" s="5"/>
      <c r="AE16" s="5"/>
      <c r="AF16" s="5"/>
      <c r="AG16" s="5"/>
    </row>
    <row r="17" spans="1:33" ht="22.5" outlineLevel="1">
      <c r="A17" s="9"/>
      <c r="B17" s="9"/>
      <c r="C17" s="9"/>
      <c r="D17" s="9"/>
      <c r="E17" s="9"/>
      <c r="F17" s="10"/>
      <c r="G17" s="10"/>
      <c r="H17" s="12" t="s">
        <v>4</v>
      </c>
      <c r="I17" s="220" t="s">
        <v>6</v>
      </c>
      <c r="J17" s="220"/>
      <c r="K17" s="147" t="s">
        <v>68</v>
      </c>
      <c r="L17" s="218" t="s">
        <v>6</v>
      </c>
      <c r="M17" s="218"/>
      <c r="N17" s="218"/>
      <c r="O17" s="147" t="s">
        <v>69</v>
      </c>
      <c r="P17" s="218" t="s">
        <v>6</v>
      </c>
      <c r="Q17" s="218"/>
      <c r="S17" s="143"/>
      <c r="T17" s="145"/>
      <c r="AB17" s="5"/>
      <c r="AC17" s="5"/>
      <c r="AD17" s="5"/>
      <c r="AE17" s="5"/>
      <c r="AF17" s="5"/>
      <c r="AG17" s="5"/>
    </row>
    <row r="18" spans="1:33" ht="20.25" outlineLevel="1">
      <c r="A18" s="9"/>
      <c r="B18" s="9"/>
      <c r="C18" s="9"/>
      <c r="D18" s="9"/>
      <c r="E18" s="9"/>
      <c r="F18" s="10"/>
      <c r="AB18" s="5"/>
      <c r="AC18" s="5"/>
      <c r="AD18" s="5"/>
      <c r="AE18" s="5"/>
      <c r="AF18" s="5"/>
      <c r="AG18" s="5"/>
    </row>
    <row r="19" spans="1:33" ht="20.25" outlineLevel="1">
      <c r="A19" s="9"/>
      <c r="B19" s="9"/>
      <c r="C19" s="9"/>
      <c r="D19" s="9"/>
      <c r="E19" s="9"/>
      <c r="F19" s="10"/>
      <c r="G19" s="10"/>
      <c r="H19" s="15"/>
      <c r="I19" s="12"/>
      <c r="K19" s="11"/>
      <c r="AB19" s="5"/>
      <c r="AC19" s="5"/>
      <c r="AD19" s="5"/>
      <c r="AE19" s="5"/>
      <c r="AF19" s="5"/>
      <c r="AG19" s="5"/>
    </row>
    <row r="20" spans="1:33" ht="20.25" outlineLevel="1">
      <c r="A20" s="9"/>
      <c r="B20" s="9"/>
      <c r="C20" s="9"/>
      <c r="D20" s="9"/>
      <c r="E20" s="9"/>
      <c r="F20" s="10"/>
      <c r="G20" s="10"/>
      <c r="H20" s="15"/>
      <c r="I20" s="12"/>
      <c r="K20" s="11"/>
      <c r="AB20" s="5"/>
      <c r="AC20" s="5"/>
      <c r="AD20" s="5"/>
      <c r="AE20" s="5"/>
      <c r="AF20" s="5"/>
      <c r="AG20" s="5"/>
    </row>
    <row r="21" spans="2:33" ht="20.25" outlineLevel="1">
      <c r="B21" s="46">
        <v>0.05</v>
      </c>
      <c r="D21" s="197" t="s">
        <v>6</v>
      </c>
      <c r="E21" s="148" t="s">
        <v>5</v>
      </c>
      <c r="F21" s="219" t="s">
        <v>6</v>
      </c>
      <c r="G21" s="219"/>
      <c r="H21" s="47" t="s">
        <v>5</v>
      </c>
      <c r="I21" s="219" t="s">
        <v>6</v>
      </c>
      <c r="J21" s="143"/>
      <c r="L21" s="206" t="s">
        <v>5</v>
      </c>
      <c r="M21" s="206"/>
      <c r="N21" s="206"/>
      <c r="O21" s="197" t="s">
        <v>6</v>
      </c>
      <c r="P21" s="197"/>
      <c r="Q21" s="197"/>
      <c r="R21" s="197"/>
      <c r="S21" s="198">
        <f>B21+B25</f>
        <v>0.1</v>
      </c>
      <c r="T21" s="199">
        <f>B21+B22+B25</f>
        <v>0.25</v>
      </c>
      <c r="AB21" s="5"/>
      <c r="AC21" s="5"/>
      <c r="AD21" s="5"/>
      <c r="AE21" s="5"/>
      <c r="AF21" s="5"/>
      <c r="AG21" s="5"/>
    </row>
    <row r="22" spans="2:33" ht="20.25" outlineLevel="1">
      <c r="B22" s="200">
        <v>0.15</v>
      </c>
      <c r="D22" s="197"/>
      <c r="E22" s="216" t="s">
        <v>15</v>
      </c>
      <c r="F22" s="219"/>
      <c r="G22" s="219"/>
      <c r="H22" s="216" t="s">
        <v>15</v>
      </c>
      <c r="I22" s="219"/>
      <c r="J22" s="143"/>
      <c r="L22" s="206"/>
      <c r="M22" s="206"/>
      <c r="N22" s="206"/>
      <c r="O22" s="197"/>
      <c r="P22" s="197"/>
      <c r="Q22" s="197"/>
      <c r="R22" s="197"/>
      <c r="S22" s="198"/>
      <c r="T22" s="199"/>
      <c r="AB22" s="5"/>
      <c r="AC22" s="5"/>
      <c r="AD22" s="5"/>
      <c r="AE22" s="5"/>
      <c r="AF22" s="5"/>
      <c r="AG22" s="5"/>
    </row>
    <row r="23" spans="2:33" ht="20.25" outlineLevel="1">
      <c r="B23" s="200"/>
      <c r="D23" s="197"/>
      <c r="E23" s="216"/>
      <c r="F23" s="219"/>
      <c r="G23" s="219"/>
      <c r="H23" s="216"/>
      <c r="I23" s="219"/>
      <c r="J23" s="217" t="s">
        <v>16</v>
      </c>
      <c r="K23" s="217"/>
      <c r="L23" s="201" t="s">
        <v>15</v>
      </c>
      <c r="M23" s="201"/>
      <c r="N23" s="201"/>
      <c r="O23" s="197"/>
      <c r="P23" s="197"/>
      <c r="Q23" s="197"/>
      <c r="R23" s="197"/>
      <c r="S23" s="202">
        <f>B22</f>
        <v>0.15</v>
      </c>
      <c r="T23" s="199"/>
      <c r="AB23" s="5"/>
      <c r="AC23" s="5"/>
      <c r="AD23" s="5"/>
      <c r="AE23" s="5"/>
      <c r="AF23" s="5"/>
      <c r="AG23" s="5"/>
    </row>
    <row r="24" spans="2:33" ht="20.25" outlineLevel="1">
      <c r="B24" s="200"/>
      <c r="D24" s="197"/>
      <c r="E24" s="216"/>
      <c r="F24" s="219"/>
      <c r="G24" s="219"/>
      <c r="H24" s="216"/>
      <c r="I24" s="219"/>
      <c r="J24" s="149"/>
      <c r="L24" s="201"/>
      <c r="M24" s="201"/>
      <c r="N24" s="201"/>
      <c r="O24" s="197"/>
      <c r="P24" s="197"/>
      <c r="Q24" s="197"/>
      <c r="R24" s="197"/>
      <c r="S24" s="202"/>
      <c r="T24" s="199"/>
      <c r="AB24" s="5"/>
      <c r="AC24" s="5"/>
      <c r="AD24" s="5"/>
      <c r="AE24" s="5"/>
      <c r="AF24" s="5"/>
      <c r="AG24" s="5"/>
    </row>
    <row r="25" spans="2:33" ht="20.25" outlineLevel="1">
      <c r="B25" s="46">
        <v>0.05</v>
      </c>
      <c r="D25" s="197"/>
      <c r="E25" s="148" t="s">
        <v>5</v>
      </c>
      <c r="F25" s="219"/>
      <c r="G25" s="219"/>
      <c r="H25" s="148" t="s">
        <v>5</v>
      </c>
      <c r="I25" s="219"/>
      <c r="J25" s="143"/>
      <c r="L25" s="201"/>
      <c r="M25" s="201"/>
      <c r="N25" s="201"/>
      <c r="O25" s="197"/>
      <c r="P25" s="197"/>
      <c r="Q25" s="197"/>
      <c r="R25" s="197"/>
      <c r="S25" s="202"/>
      <c r="T25" s="199"/>
      <c r="AB25" s="5"/>
      <c r="AC25" s="5"/>
      <c r="AD25" s="5"/>
      <c r="AE25" s="5"/>
      <c r="AF25" s="5"/>
      <c r="AG25" s="5"/>
    </row>
    <row r="26" spans="8:33" ht="20.25" outlineLevel="1">
      <c r="H26" s="5"/>
      <c r="AB26" s="5"/>
      <c r="AC26" s="5"/>
      <c r="AD26" s="5"/>
      <c r="AE26" s="5"/>
      <c r="AF26" s="5"/>
      <c r="AG26" s="5"/>
    </row>
    <row r="27" spans="4:32" ht="20.25" outlineLevel="1">
      <c r="D27" s="48">
        <f>(D28-E27-F27-H27)/2</f>
        <v>0.085</v>
      </c>
      <c r="E27" s="21">
        <v>0.055</v>
      </c>
      <c r="F27" s="190">
        <v>0.218</v>
      </c>
      <c r="G27" s="190"/>
      <c r="H27" s="21">
        <v>0.055</v>
      </c>
      <c r="I27" s="48">
        <f>D27</f>
        <v>0.085</v>
      </c>
      <c r="L27" s="214">
        <f>E27+H27</f>
        <v>0.11</v>
      </c>
      <c r="M27" s="214"/>
      <c r="N27" s="214"/>
      <c r="O27" s="214">
        <f>D27+F27+I27</f>
        <v>0.388</v>
      </c>
      <c r="P27" s="214"/>
      <c r="Q27" s="214"/>
      <c r="R27" s="214"/>
      <c r="AA27" s="5"/>
      <c r="AB27" s="5"/>
      <c r="AC27" s="5"/>
      <c r="AD27" s="5"/>
      <c r="AE27" s="5"/>
      <c r="AF27" s="5"/>
    </row>
    <row r="28" spans="1:32" ht="20.25" outlineLevel="1">
      <c r="A28" s="9"/>
      <c r="B28" s="9"/>
      <c r="C28" s="9"/>
      <c r="D28" s="192">
        <v>0.498</v>
      </c>
      <c r="E28" s="192"/>
      <c r="F28" s="192"/>
      <c r="G28" s="192"/>
      <c r="H28" s="192"/>
      <c r="I28" s="192"/>
      <c r="J28" s="11"/>
      <c r="N28" s="215">
        <f>L27+O27</f>
        <v>0.498</v>
      </c>
      <c r="O28" s="215"/>
      <c r="AA28" s="5"/>
      <c r="AB28" s="5"/>
      <c r="AC28" s="5"/>
      <c r="AD28" s="5"/>
      <c r="AE28" s="5"/>
      <c r="AF28" s="5"/>
    </row>
    <row r="29" spans="1:33" ht="20.25" outlineLevel="1">
      <c r="A29" s="9"/>
      <c r="B29" s="9"/>
      <c r="C29" s="9"/>
      <c r="D29" s="9"/>
      <c r="E29" s="9"/>
      <c r="F29" s="10"/>
      <c r="G29" s="10"/>
      <c r="H29" s="15"/>
      <c r="I29" s="12"/>
      <c r="K29" s="11"/>
      <c r="AB29" s="5"/>
      <c r="AC29" s="5"/>
      <c r="AD29" s="5"/>
      <c r="AE29" s="5"/>
      <c r="AF29" s="5"/>
      <c r="AG29" s="5"/>
    </row>
    <row r="30" spans="1:33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27" ht="20.25">
      <c r="A31" s="51"/>
      <c r="B31" s="5"/>
      <c r="C31" s="5"/>
      <c r="D31" s="5"/>
      <c r="E31" s="5"/>
      <c r="F31" s="51"/>
      <c r="G31" s="51"/>
      <c r="H31" s="51"/>
      <c r="I31" s="51"/>
      <c r="J31" s="51"/>
      <c r="K31" s="51"/>
      <c r="L31" s="51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</row>
    <row r="32" spans="1:19" s="57" customFormat="1" ht="25.5" customHeight="1">
      <c r="A32" s="193" t="s">
        <v>17</v>
      </c>
      <c r="B32" s="194" t="s">
        <v>18</v>
      </c>
      <c r="C32" s="194"/>
      <c r="D32" s="52"/>
      <c r="E32" s="53" t="s">
        <v>4</v>
      </c>
      <c r="F32" s="54"/>
      <c r="G32" s="195" t="s">
        <v>5</v>
      </c>
      <c r="H32" s="195"/>
      <c r="I32" s="195" t="s">
        <v>19</v>
      </c>
      <c r="J32" s="195"/>
      <c r="K32" s="196" t="s">
        <v>6</v>
      </c>
      <c r="L32" s="196"/>
      <c r="M32" s="54"/>
      <c r="N32" s="55"/>
      <c r="O32" s="56"/>
      <c r="P32" s="186" t="s">
        <v>20</v>
      </c>
      <c r="Q32" s="186"/>
      <c r="R32" s="186"/>
      <c r="S32" s="186"/>
    </row>
    <row r="33" spans="1:19" ht="12.75">
      <c r="A33" s="193"/>
      <c r="B33" s="194"/>
      <c r="C33" s="194"/>
      <c r="D33" s="187">
        <f>T21*D28</f>
        <v>0.1245</v>
      </c>
      <c r="E33" s="187"/>
      <c r="F33" s="187"/>
      <c r="G33" s="58" t="s">
        <v>21</v>
      </c>
      <c r="H33" s="58" t="s">
        <v>22</v>
      </c>
      <c r="I33" s="58" t="s">
        <v>21</v>
      </c>
      <c r="J33" s="58" t="s">
        <v>22</v>
      </c>
      <c r="K33" s="58" t="s">
        <v>21</v>
      </c>
      <c r="L33" s="59" t="s">
        <v>22</v>
      </c>
      <c r="M33" s="60"/>
      <c r="N33" s="61"/>
      <c r="O33" s="62"/>
      <c r="P33" s="186"/>
      <c r="Q33" s="186"/>
      <c r="R33" s="186"/>
      <c r="S33" s="186"/>
    </row>
    <row r="34" spans="1:19" s="68" customFormat="1" ht="12" customHeight="1">
      <c r="A34" s="193"/>
      <c r="B34" s="194"/>
      <c r="C34" s="194"/>
      <c r="D34" s="187"/>
      <c r="E34" s="187"/>
      <c r="F34" s="187"/>
      <c r="G34" s="63">
        <f>L27</f>
        <v>0.11</v>
      </c>
      <c r="H34" s="63">
        <f>S21</f>
        <v>0.1</v>
      </c>
      <c r="I34" s="63">
        <f>L27</f>
        <v>0.11</v>
      </c>
      <c r="J34" s="63">
        <f>S23</f>
        <v>0.15</v>
      </c>
      <c r="K34" s="63">
        <f>O27</f>
        <v>0.388</v>
      </c>
      <c r="L34" s="64">
        <f>T21</f>
        <v>0.25</v>
      </c>
      <c r="M34" s="65" t="s">
        <v>23</v>
      </c>
      <c r="N34" s="66"/>
      <c r="O34" s="67"/>
      <c r="P34" s="186"/>
      <c r="Q34" s="186"/>
      <c r="R34" s="186"/>
      <c r="S34" s="186"/>
    </row>
    <row r="35" spans="1:19" ht="18" customHeight="1">
      <c r="A35" s="193"/>
      <c r="B35" s="194"/>
      <c r="C35" s="194"/>
      <c r="D35" s="69"/>
      <c r="E35" s="70" t="s">
        <v>24</v>
      </c>
      <c r="F35" s="71"/>
      <c r="G35" s="176">
        <f>G34*H34/$D$33</f>
        <v>0.08835341365461848</v>
      </c>
      <c r="H35" s="176"/>
      <c r="I35" s="176">
        <f>I34*J34/$D$33</f>
        <v>0.13253012048192772</v>
      </c>
      <c r="J35" s="176"/>
      <c r="K35" s="188">
        <f>K34*L34/$D$33</f>
        <v>0.7791164658634538</v>
      </c>
      <c r="L35" s="188"/>
      <c r="M35" s="74">
        <f>K35+I35+G35</f>
        <v>1</v>
      </c>
      <c r="N35" s="75"/>
      <c r="O35" s="8"/>
      <c r="P35" s="186"/>
      <c r="Q35" s="186"/>
      <c r="R35" s="186"/>
      <c r="S35" s="186"/>
    </row>
    <row r="36" spans="1:19" ht="12.75" customHeight="1">
      <c r="A36" s="193"/>
      <c r="B36" s="189">
        <f>SUM(B39:B52)</f>
        <v>0.31500000000000006</v>
      </c>
      <c r="C36" s="189"/>
      <c r="D36" s="76"/>
      <c r="E36" s="77"/>
      <c r="F36" s="78"/>
      <c r="G36" s="79"/>
      <c r="H36" s="79"/>
      <c r="I36" s="79"/>
      <c r="J36" s="79"/>
      <c r="K36" s="79"/>
      <c r="L36" s="79"/>
      <c r="M36" s="79"/>
      <c r="N36" s="49"/>
      <c r="O36" s="8"/>
      <c r="P36" s="186"/>
      <c r="Q36" s="186"/>
      <c r="R36" s="186"/>
      <c r="S36" s="186"/>
    </row>
    <row r="37" spans="1:19" s="86" customFormat="1" ht="14.25" customHeight="1">
      <c r="A37" s="183" t="s">
        <v>25</v>
      </c>
      <c r="B37" s="183"/>
      <c r="C37" s="183"/>
      <c r="D37" s="80"/>
      <c r="E37" s="81" t="s">
        <v>26</v>
      </c>
      <c r="F37" s="81"/>
      <c r="G37" s="82">
        <v>25</v>
      </c>
      <c r="H37" s="83"/>
      <c r="I37" s="82">
        <v>25</v>
      </c>
      <c r="J37" s="83"/>
      <c r="K37" s="82">
        <v>25</v>
      </c>
      <c r="L37" s="83"/>
      <c r="M37" s="184" t="s">
        <v>27</v>
      </c>
      <c r="N37" s="184"/>
      <c r="O37" s="184"/>
      <c r="P37" s="184"/>
      <c r="Q37" s="184"/>
      <c r="R37" s="84"/>
      <c r="S37" s="85"/>
    </row>
    <row r="38" spans="1:19" s="86" customFormat="1" ht="12.75" customHeight="1">
      <c r="A38" s="183"/>
      <c r="B38" s="183"/>
      <c r="C38" s="183"/>
      <c r="D38" s="87"/>
      <c r="E38" s="88" t="s">
        <v>28</v>
      </c>
      <c r="F38" s="88"/>
      <c r="G38" s="72"/>
      <c r="H38" s="72">
        <f>1/G37</f>
        <v>0.04</v>
      </c>
      <c r="I38" s="72"/>
      <c r="J38" s="72">
        <f>1/I37</f>
        <v>0.04</v>
      </c>
      <c r="K38" s="72"/>
      <c r="L38" s="72">
        <f>1/K37</f>
        <v>0.04</v>
      </c>
      <c r="M38" s="89"/>
      <c r="N38" s="89"/>
      <c r="O38" s="90" t="s">
        <v>29</v>
      </c>
      <c r="P38" s="91"/>
      <c r="Q38" s="91"/>
      <c r="R38" s="181">
        <v>0.04</v>
      </c>
      <c r="S38" s="181"/>
    </row>
    <row r="39" spans="1:19" ht="12.75" customHeight="1">
      <c r="A39" s="182" t="s">
        <v>30</v>
      </c>
      <c r="B39" s="185">
        <f>T8</f>
        <v>0.1</v>
      </c>
      <c r="C39" s="185"/>
      <c r="D39" s="93"/>
      <c r="E39" s="94" t="s">
        <v>31</v>
      </c>
      <c r="F39" s="94"/>
      <c r="G39" s="95">
        <f>D10</f>
        <v>0.027</v>
      </c>
      <c r="H39" s="95"/>
      <c r="I39" s="95">
        <f>D10</f>
        <v>0.027</v>
      </c>
      <c r="J39" s="95"/>
      <c r="K39" s="95">
        <f>D10</f>
        <v>0.027</v>
      </c>
      <c r="L39" s="95"/>
      <c r="M39" s="17"/>
      <c r="N39" s="17"/>
      <c r="O39" s="96" t="s">
        <v>32</v>
      </c>
      <c r="P39" s="180">
        <f>G39*G35+I39*I35+K39*K35</f>
        <v>0.027000000000000003</v>
      </c>
      <c r="Q39" s="180"/>
      <c r="R39" s="97"/>
      <c r="S39" s="98"/>
    </row>
    <row r="40" spans="1:19" ht="11.25">
      <c r="A40" s="182"/>
      <c r="B40" s="185"/>
      <c r="C40" s="185"/>
      <c r="D40" s="92"/>
      <c r="E40" s="8"/>
      <c r="F40" s="99" t="s">
        <v>33</v>
      </c>
      <c r="G40" s="72"/>
      <c r="H40" s="72">
        <f>B39/G39</f>
        <v>3.703703703703704</v>
      </c>
      <c r="I40" s="72"/>
      <c r="J40" s="72">
        <f>B39/I39</f>
        <v>3.703703703703704</v>
      </c>
      <c r="K40" s="72"/>
      <c r="L40" s="72">
        <f>B39/K39</f>
        <v>3.703703703703704</v>
      </c>
      <c r="M40" s="100"/>
      <c r="N40" s="100"/>
      <c r="O40" s="99" t="s">
        <v>34</v>
      </c>
      <c r="P40" s="8"/>
      <c r="Q40" s="8"/>
      <c r="R40" s="181">
        <f>B39/P39</f>
        <v>3.7037037037037033</v>
      </c>
      <c r="S40" s="181"/>
    </row>
    <row r="41" spans="1:19" ht="11.25">
      <c r="A41" s="178">
        <v>2</v>
      </c>
      <c r="B41" s="179">
        <f>T9</f>
        <v>0.035</v>
      </c>
      <c r="C41" s="179"/>
      <c r="D41" s="102"/>
      <c r="E41" s="94" t="s">
        <v>35</v>
      </c>
      <c r="F41" s="94"/>
      <c r="G41" s="95">
        <f>D11</f>
        <v>0.17</v>
      </c>
      <c r="H41" s="95"/>
      <c r="I41" s="95">
        <f>D11</f>
        <v>0.17</v>
      </c>
      <c r="J41" s="95"/>
      <c r="K41" s="95">
        <f>D11</f>
        <v>0.17</v>
      </c>
      <c r="L41" s="95"/>
      <c r="M41" s="95"/>
      <c r="N41" s="95"/>
      <c r="O41" s="96" t="s">
        <v>36</v>
      </c>
      <c r="P41" s="180">
        <f>G41*G35+I41*I35+K41*K35</f>
        <v>0.17000000000000004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37</v>
      </c>
      <c r="F42" s="20"/>
      <c r="G42" s="72"/>
      <c r="H42" s="72">
        <f>B41/G41</f>
        <v>0.2058823529411765</v>
      </c>
      <c r="I42" s="72"/>
      <c r="J42" s="72">
        <f>B41/I41</f>
        <v>0.2058823529411765</v>
      </c>
      <c r="K42" s="72"/>
      <c r="L42" s="72">
        <f>B41/K41</f>
        <v>0.2058823529411765</v>
      </c>
      <c r="M42" s="72"/>
      <c r="N42" s="72"/>
      <c r="O42" s="99" t="s">
        <v>38</v>
      </c>
      <c r="P42" s="8"/>
      <c r="Q42" s="8"/>
      <c r="R42" s="181">
        <f>B41/P41</f>
        <v>0.20588235294117643</v>
      </c>
      <c r="S42" s="181"/>
    </row>
    <row r="43" spans="1:19" ht="11.25">
      <c r="A43" s="178">
        <v>3</v>
      </c>
      <c r="B43" s="179">
        <f>T10</f>
        <v>0.015</v>
      </c>
      <c r="C43" s="179"/>
      <c r="D43" s="102"/>
      <c r="E43" s="94" t="s">
        <v>39</v>
      </c>
      <c r="F43" s="94"/>
      <c r="G43" s="95">
        <f>D11</f>
        <v>0.17</v>
      </c>
      <c r="H43" s="95"/>
      <c r="I43" s="95">
        <f>D11</f>
        <v>0.17</v>
      </c>
      <c r="J43" s="95"/>
      <c r="K43" s="95">
        <f>D12</f>
        <v>1.9</v>
      </c>
      <c r="L43" s="95"/>
      <c r="M43" s="95"/>
      <c r="N43" s="95"/>
      <c r="O43" s="96" t="s">
        <v>40</v>
      </c>
      <c r="P43" s="180">
        <f>G43*G35+I43*I35+K43*K35</f>
        <v>1.5178714859437752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41</v>
      </c>
      <c r="F44" s="20"/>
      <c r="G44" s="72"/>
      <c r="H44" s="72">
        <f>B43/G43</f>
        <v>0.08823529411764705</v>
      </c>
      <c r="I44" s="72"/>
      <c r="J44" s="72">
        <f>B43/I43</f>
        <v>0.08823529411764705</v>
      </c>
      <c r="K44" s="72"/>
      <c r="L44" s="72">
        <f>B43/K43</f>
        <v>0.007894736842105263</v>
      </c>
      <c r="M44" s="72"/>
      <c r="N44" s="72"/>
      <c r="O44" s="99" t="s">
        <v>42</v>
      </c>
      <c r="P44" s="8"/>
      <c r="Q44" s="8"/>
      <c r="R44" s="181">
        <f>B43/P43</f>
        <v>0.009882259558142611</v>
      </c>
      <c r="S44" s="181"/>
    </row>
    <row r="45" spans="1:19" ht="11.25">
      <c r="A45" s="178">
        <v>4</v>
      </c>
      <c r="B45" s="179">
        <f>T11</f>
        <v>0.1</v>
      </c>
      <c r="C45" s="179"/>
      <c r="D45" s="102"/>
      <c r="E45" s="94" t="s">
        <v>43</v>
      </c>
      <c r="F45" s="94"/>
      <c r="G45" s="95">
        <f>D12</f>
        <v>1.9</v>
      </c>
      <c r="H45" s="95"/>
      <c r="I45" s="95">
        <f>D11</f>
        <v>0.17</v>
      </c>
      <c r="J45" s="95"/>
      <c r="K45" s="95">
        <f>D12</f>
        <v>1.9</v>
      </c>
      <c r="L45" s="95"/>
      <c r="M45" s="95"/>
      <c r="N45" s="95"/>
      <c r="O45" s="96" t="s">
        <v>44</v>
      </c>
      <c r="P45" s="180">
        <f>G45*G35+I45*I35+K45*K35</f>
        <v>1.670722891566265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45</v>
      </c>
      <c r="F46" s="20"/>
      <c r="G46" s="72"/>
      <c r="H46" s="72">
        <f>B45/G45</f>
        <v>0.052631578947368425</v>
      </c>
      <c r="I46" s="72"/>
      <c r="J46" s="72">
        <f>B45/I45</f>
        <v>0.5882352941176471</v>
      </c>
      <c r="K46" s="72"/>
      <c r="L46" s="72">
        <f>B45/K45</f>
        <v>0.052631578947368425</v>
      </c>
      <c r="M46" s="72"/>
      <c r="N46" s="72"/>
      <c r="O46" s="99" t="s">
        <v>46</v>
      </c>
      <c r="P46" s="8"/>
      <c r="Q46" s="8"/>
      <c r="R46" s="181">
        <f>B45/P45</f>
        <v>0.059854330424749407</v>
      </c>
      <c r="S46" s="181"/>
    </row>
    <row r="47" spans="1:19" ht="11.25">
      <c r="A47" s="178">
        <v>5</v>
      </c>
      <c r="B47" s="179">
        <f>T13</f>
        <v>0.015</v>
      </c>
      <c r="C47" s="179"/>
      <c r="D47" s="102"/>
      <c r="E47" s="94" t="s">
        <v>47</v>
      </c>
      <c r="F47" s="94"/>
      <c r="G47" s="95">
        <f>D11</f>
        <v>0.17</v>
      </c>
      <c r="H47" s="95"/>
      <c r="I47" s="95">
        <f>D11</f>
        <v>0.17</v>
      </c>
      <c r="J47" s="95"/>
      <c r="K47" s="95">
        <f>D12</f>
        <v>1.9</v>
      </c>
      <c r="L47" s="95"/>
      <c r="M47" s="95"/>
      <c r="N47" s="95"/>
      <c r="O47" s="96" t="s">
        <v>44</v>
      </c>
      <c r="P47" s="180">
        <f>G47*G35+I47*I35+K47*K35</f>
        <v>1.5178714859437752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48</v>
      </c>
      <c r="F48" s="20"/>
      <c r="G48" s="72"/>
      <c r="H48" s="72">
        <f>B47/G47</f>
        <v>0.08823529411764705</v>
      </c>
      <c r="I48" s="72"/>
      <c r="J48" s="72">
        <f>B47/I47</f>
        <v>0.08823529411764705</v>
      </c>
      <c r="K48" s="72"/>
      <c r="L48" s="72">
        <f>B47/K47</f>
        <v>0.007894736842105263</v>
      </c>
      <c r="M48" s="72"/>
      <c r="N48" s="72"/>
      <c r="O48" s="99" t="s">
        <v>46</v>
      </c>
      <c r="P48" s="8"/>
      <c r="Q48" s="8"/>
      <c r="R48" s="181">
        <f>B47/P47</f>
        <v>0.009882259558142611</v>
      </c>
      <c r="S48" s="181"/>
    </row>
    <row r="49" spans="1:19" ht="11.25">
      <c r="A49" s="178">
        <v>6</v>
      </c>
      <c r="B49" s="179">
        <f>T14</f>
        <v>0.035</v>
      </c>
      <c r="C49" s="179"/>
      <c r="D49" s="102"/>
      <c r="E49" s="94" t="s">
        <v>49</v>
      </c>
      <c r="F49" s="94"/>
      <c r="G49" s="95">
        <f>D11</f>
        <v>0.17</v>
      </c>
      <c r="H49" s="95"/>
      <c r="I49" s="95">
        <f>D11</f>
        <v>0.17</v>
      </c>
      <c r="J49" s="95"/>
      <c r="K49" s="95">
        <f>D11</f>
        <v>0.17</v>
      </c>
      <c r="L49" s="95"/>
      <c r="M49" s="95"/>
      <c r="N49" s="95"/>
      <c r="O49" s="96" t="s">
        <v>44</v>
      </c>
      <c r="P49" s="180">
        <f>G49*G35+I49*I35+K49*K35</f>
        <v>0.17000000000000004</v>
      </c>
      <c r="Q49" s="180"/>
      <c r="R49" s="97"/>
      <c r="S49" s="98"/>
    </row>
    <row r="50" spans="1:19" ht="11.25">
      <c r="A50" s="178"/>
      <c r="B50" s="179"/>
      <c r="C50" s="179"/>
      <c r="D50" s="101"/>
      <c r="E50" s="20" t="s">
        <v>50</v>
      </c>
      <c r="F50" s="20"/>
      <c r="G50" s="72"/>
      <c r="H50" s="72">
        <f>B49/G49</f>
        <v>0.2058823529411765</v>
      </c>
      <c r="I50" s="72"/>
      <c r="J50" s="72">
        <f>B49/I49</f>
        <v>0.2058823529411765</v>
      </c>
      <c r="K50" s="72"/>
      <c r="L50" s="72">
        <f>B49/K49</f>
        <v>0.2058823529411765</v>
      </c>
      <c r="M50" s="72"/>
      <c r="N50" s="72"/>
      <c r="O50" s="99" t="s">
        <v>46</v>
      </c>
      <c r="P50" s="8"/>
      <c r="Q50" s="8"/>
      <c r="R50" s="181">
        <f>B49/P49</f>
        <v>0.20588235294117643</v>
      </c>
      <c r="S50" s="181"/>
    </row>
    <row r="51" spans="1:19" ht="11.25">
      <c r="A51" s="182" t="s">
        <v>51</v>
      </c>
      <c r="B51" s="179">
        <f>T15</f>
        <v>0.015</v>
      </c>
      <c r="C51" s="179"/>
      <c r="D51" s="102"/>
      <c r="E51" s="94" t="s">
        <v>52</v>
      </c>
      <c r="F51" s="94"/>
      <c r="G51" s="95">
        <f>D14</f>
        <v>0.75</v>
      </c>
      <c r="H51" s="95"/>
      <c r="I51" s="95">
        <f>D14</f>
        <v>0.75</v>
      </c>
      <c r="J51" s="95"/>
      <c r="K51" s="95">
        <f>D14</f>
        <v>0.75</v>
      </c>
      <c r="L51" s="95"/>
      <c r="M51" s="95"/>
      <c r="N51" s="95"/>
      <c r="O51" s="96" t="s">
        <v>44</v>
      </c>
      <c r="P51" s="180">
        <f>G51*G35+I51*I35+K51*K35</f>
        <v>0.75</v>
      </c>
      <c r="Q51" s="180"/>
      <c r="R51" s="97"/>
      <c r="S51" s="98"/>
    </row>
    <row r="52" spans="1:19" ht="11.25">
      <c r="A52" s="182"/>
      <c r="B52" s="179"/>
      <c r="C52" s="179"/>
      <c r="D52" s="101"/>
      <c r="E52" s="20" t="s">
        <v>53</v>
      </c>
      <c r="F52" s="20"/>
      <c r="G52" s="72"/>
      <c r="H52" s="72">
        <f>B51/G51</f>
        <v>0.02</v>
      </c>
      <c r="I52" s="72"/>
      <c r="J52" s="72">
        <f>B51/I51</f>
        <v>0.02</v>
      </c>
      <c r="K52" s="72"/>
      <c r="L52" s="72">
        <f>B51/K51</f>
        <v>0.02</v>
      </c>
      <c r="M52" s="72"/>
      <c r="N52" s="72"/>
      <c r="O52" s="99" t="s">
        <v>46</v>
      </c>
      <c r="P52" s="8"/>
      <c r="Q52" s="8"/>
      <c r="R52" s="181">
        <f>B51/P51</f>
        <v>0.02</v>
      </c>
      <c r="S52" s="181"/>
    </row>
    <row r="53" spans="1:19" ht="12.75" customHeight="1">
      <c r="A53" s="171" t="s">
        <v>54</v>
      </c>
      <c r="B53" s="171"/>
      <c r="C53" s="171"/>
      <c r="D53" s="103"/>
      <c r="E53" s="104" t="s">
        <v>55</v>
      </c>
      <c r="F53" s="105"/>
      <c r="G53" s="95"/>
      <c r="H53" s="95"/>
      <c r="I53" s="95"/>
      <c r="J53" s="95"/>
      <c r="K53" s="95"/>
      <c r="L53" s="95"/>
      <c r="M53" s="106"/>
      <c r="N53" s="106"/>
      <c r="O53" s="107" t="s">
        <v>56</v>
      </c>
      <c r="P53" s="108"/>
      <c r="Q53" s="109"/>
      <c r="R53" s="97"/>
      <c r="S53" s="98"/>
    </row>
    <row r="54" spans="1:19" ht="11.25">
      <c r="A54" s="171"/>
      <c r="B54" s="171"/>
      <c r="C54" s="171"/>
      <c r="D54" s="110"/>
      <c r="E54" s="111" t="s">
        <v>57</v>
      </c>
      <c r="F54" s="111"/>
      <c r="G54" s="112"/>
      <c r="H54" s="112">
        <v>0.13</v>
      </c>
      <c r="I54" s="112"/>
      <c r="J54" s="112">
        <v>0.13</v>
      </c>
      <c r="K54" s="112"/>
      <c r="L54" s="112">
        <v>0.13</v>
      </c>
      <c r="M54" s="113"/>
      <c r="N54" s="113"/>
      <c r="O54" s="114" t="s">
        <v>58</v>
      </c>
      <c r="P54" s="115"/>
      <c r="Q54" s="116"/>
      <c r="R54" s="172">
        <v>0.13</v>
      </c>
      <c r="S54" s="172"/>
    </row>
    <row r="55" spans="1:19" s="11" customFormat="1" ht="20.25" customHeight="1">
      <c r="A55" s="173" t="s">
        <v>59</v>
      </c>
      <c r="B55" s="173"/>
      <c r="C55" s="173"/>
      <c r="D55" s="174" t="s">
        <v>60</v>
      </c>
      <c r="E55" s="174"/>
      <c r="F55" s="174"/>
      <c r="G55" s="117"/>
      <c r="H55" s="89">
        <f>SUM(H38:H54)</f>
        <v>4.5345705767687186</v>
      </c>
      <c r="I55" s="117"/>
      <c r="J55" s="89">
        <f>SUM(J38:J54)</f>
        <v>5.070174291938997</v>
      </c>
      <c r="K55" s="117"/>
      <c r="L55" s="118">
        <f>SUM(L38:L54)</f>
        <v>4.373889462217636</v>
      </c>
      <c r="M55" s="89"/>
      <c r="N55" s="119"/>
      <c r="O55" s="120"/>
      <c r="P55" s="121"/>
      <c r="Q55" s="122" t="s">
        <v>61</v>
      </c>
      <c r="R55" s="175">
        <f>R38+R40+R42+R44+R46+R48+R50+R52+R54</f>
        <v>4.38508725912709</v>
      </c>
      <c r="S55" s="175"/>
    </row>
    <row r="56" spans="1:19" s="11" customFormat="1" ht="20.25" customHeight="1">
      <c r="A56" s="173"/>
      <c r="B56" s="173"/>
      <c r="C56" s="173"/>
      <c r="D56" s="176" t="s">
        <v>62</v>
      </c>
      <c r="E56" s="176"/>
      <c r="F56" s="176"/>
      <c r="G56" s="73"/>
      <c r="H56" s="100">
        <f>G35/H55</f>
        <v>0.01948440589000118</v>
      </c>
      <c r="I56" s="73"/>
      <c r="J56" s="100">
        <f>I35/J55</f>
        <v>0.026139164622532917</v>
      </c>
      <c r="K56" s="73"/>
      <c r="L56" s="123">
        <f>K35/L55</f>
        <v>0.17812897938861688</v>
      </c>
      <c r="M56" s="89"/>
      <c r="N56" s="124"/>
      <c r="O56" s="125"/>
      <c r="P56" s="125"/>
      <c r="Q56" s="126" t="s">
        <v>63</v>
      </c>
      <c r="R56" s="177">
        <f>1/SUM(G56:N56)</f>
        <v>4.46922281083178</v>
      </c>
      <c r="S56" s="177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7"/>
      <c r="O57" s="128"/>
      <c r="P57" s="128"/>
      <c r="Q57" s="129" t="s">
        <v>64</v>
      </c>
      <c r="R57" s="169">
        <f>(R55+R56)/2</f>
        <v>4.427155034979435</v>
      </c>
      <c r="S57" s="169"/>
      <c r="T57" s="130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1"/>
      <c r="O58" s="132"/>
      <c r="P58" s="133" t="s">
        <v>65</v>
      </c>
      <c r="Q58" s="133"/>
      <c r="R58" s="170">
        <f>1/R57</f>
        <v>0.22587869457899956</v>
      </c>
      <c r="S58" s="17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F58" s="130"/>
    </row>
    <row r="59" spans="1:33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130"/>
    </row>
    <row r="60" spans="8:33" ht="12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130"/>
    </row>
    <row r="61" spans="8:31" ht="11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1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4" ht="11.25">
      <c r="L64" s="8"/>
    </row>
    <row r="71" s="68" customFormat="1" ht="8.25"/>
  </sheetData>
  <sheetProtection/>
  <mergeCells count="93">
    <mergeCell ref="A2:D2"/>
    <mergeCell ref="I7:J7"/>
    <mergeCell ref="L7:N7"/>
    <mergeCell ref="P7:Q7"/>
    <mergeCell ref="S7:T7"/>
    <mergeCell ref="A8:E9"/>
    <mergeCell ref="U9:U14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D14:E14"/>
    <mergeCell ref="A15:C15"/>
    <mergeCell ref="I17:J17"/>
    <mergeCell ref="L17:N17"/>
    <mergeCell ref="P17:Q17"/>
    <mergeCell ref="D21:D25"/>
    <mergeCell ref="F21:G25"/>
    <mergeCell ref="I21:I25"/>
    <mergeCell ref="L21:N22"/>
    <mergeCell ref="O21:R25"/>
    <mergeCell ref="S21:S22"/>
    <mergeCell ref="T21:T25"/>
    <mergeCell ref="B22:B24"/>
    <mergeCell ref="E22:E24"/>
    <mergeCell ref="H22:H24"/>
    <mergeCell ref="J23:K23"/>
    <mergeCell ref="L23:N25"/>
    <mergeCell ref="S23:S25"/>
    <mergeCell ref="F27:G27"/>
    <mergeCell ref="L27:N27"/>
    <mergeCell ref="O27:R27"/>
    <mergeCell ref="D28:I28"/>
    <mergeCell ref="N28:O28"/>
    <mergeCell ref="A32:A36"/>
    <mergeCell ref="B32:C35"/>
    <mergeCell ref="G32:H32"/>
    <mergeCell ref="I32:J32"/>
    <mergeCell ref="K32:L32"/>
    <mergeCell ref="P32:S36"/>
    <mergeCell ref="D33:F34"/>
    <mergeCell ref="G35:H35"/>
    <mergeCell ref="I35:J35"/>
    <mergeCell ref="K35:L35"/>
    <mergeCell ref="B36:C36"/>
    <mergeCell ref="A37:C38"/>
    <mergeCell ref="M37:O37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51:A52"/>
    <mergeCell ref="B51:C52"/>
    <mergeCell ref="P51:Q51"/>
    <mergeCell ref="R52:S52"/>
    <mergeCell ref="R57:S57"/>
    <mergeCell ref="R58:S58"/>
    <mergeCell ref="A53:C54"/>
    <mergeCell ref="R54:S54"/>
    <mergeCell ref="A55:C56"/>
    <mergeCell ref="D55:F55"/>
    <mergeCell ref="R55:S55"/>
    <mergeCell ref="D56:F56"/>
    <mergeCell ref="R56:S56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="150" zoomScaleNormal="150" zoomScalePageLayoutView="0" workbookViewId="0" topLeftCell="A44">
      <selection activeCell="D14" sqref="D14:E14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4.28125" style="1" customWidth="1"/>
    <col min="4" max="4" width="4.57421875" style="1" customWidth="1"/>
    <col min="5" max="5" width="4.140625" style="1" customWidth="1"/>
    <col min="6" max="6" width="4.8515625" style="1" customWidth="1"/>
    <col min="7" max="7" width="6.00390625" style="1" customWidth="1"/>
    <col min="8" max="8" width="5.421875" style="1" customWidth="1"/>
    <col min="9" max="9" width="4.57421875" style="1" customWidth="1"/>
    <col min="10" max="10" width="4.8515625" style="1" customWidth="1"/>
    <col min="11" max="12" width="4.57421875" style="1" customWidth="1"/>
    <col min="13" max="13" width="5.00390625" style="1" customWidth="1"/>
    <col min="14" max="14" width="4.00390625" style="1" customWidth="1"/>
    <col min="15" max="15" width="4.140625" style="1" customWidth="1"/>
    <col min="16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70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5"/>
      <c r="K6" s="11"/>
      <c r="AB6" s="5"/>
      <c r="AC6" s="5"/>
      <c r="AD6" s="5"/>
      <c r="AE6" s="5"/>
      <c r="AF6" s="5"/>
      <c r="AG6" s="5"/>
    </row>
    <row r="7" spans="1:33" ht="20.25">
      <c r="A7" s="9"/>
      <c r="B7" s="9"/>
      <c r="C7" s="9"/>
      <c r="D7" s="9"/>
      <c r="E7" s="9"/>
      <c r="F7" s="10"/>
      <c r="G7" s="10"/>
      <c r="H7" s="12"/>
      <c r="I7" s="209"/>
      <c r="J7" s="209"/>
      <c r="L7" s="209"/>
      <c r="M7" s="209"/>
      <c r="N7" s="209"/>
      <c r="P7" s="209"/>
      <c r="Q7" s="209"/>
      <c r="S7" s="209" t="s">
        <v>7</v>
      </c>
      <c r="T7" s="209"/>
      <c r="U7" s="13"/>
      <c r="AB7" s="5"/>
      <c r="AC7" s="5"/>
      <c r="AD7" s="5"/>
      <c r="AE7" s="5"/>
      <c r="AF7" s="5"/>
      <c r="AG7" s="5"/>
    </row>
    <row r="8" spans="1:33" ht="20.25">
      <c r="A8" s="210" t="s">
        <v>8</v>
      </c>
      <c r="B8" s="210"/>
      <c r="C8" s="210"/>
      <c r="D8" s="210"/>
      <c r="E8" s="210"/>
      <c r="F8" s="14"/>
      <c r="G8" s="7"/>
      <c r="H8" s="15"/>
      <c r="I8" s="16"/>
      <c r="J8" s="17"/>
      <c r="K8" s="18"/>
      <c r="L8" s="18"/>
      <c r="M8" s="18"/>
      <c r="N8" s="18"/>
      <c r="O8" s="18"/>
      <c r="P8" s="18"/>
      <c r="Q8" s="19"/>
      <c r="S8" s="20">
        <v>1</v>
      </c>
      <c r="T8" s="21">
        <v>0.02</v>
      </c>
      <c r="V8" s="1" t="s">
        <v>71</v>
      </c>
      <c r="AB8" s="5"/>
      <c r="AC8" s="5"/>
      <c r="AD8" s="5"/>
      <c r="AE8" s="5"/>
      <c r="AF8" s="5"/>
      <c r="AG8" s="5"/>
    </row>
    <row r="9" spans="1:33" ht="20.25">
      <c r="A9" s="210"/>
      <c r="B9" s="210"/>
      <c r="C9" s="210"/>
      <c r="D9" s="210"/>
      <c r="E9" s="210"/>
      <c r="F9" s="14"/>
      <c r="G9" s="7"/>
      <c r="H9" s="15"/>
      <c r="I9" s="134"/>
      <c r="J9" s="135"/>
      <c r="K9" s="24"/>
      <c r="L9" s="136"/>
      <c r="M9" s="136"/>
      <c r="N9" s="136"/>
      <c r="O9" s="24"/>
      <c r="P9" s="136"/>
      <c r="Q9" s="137"/>
      <c r="S9" s="20">
        <v>2</v>
      </c>
      <c r="T9" s="21">
        <v>0.035</v>
      </c>
      <c r="U9" s="211">
        <f>SUM(T9:T14)</f>
        <v>0.20000000000000004</v>
      </c>
      <c r="AB9" s="5"/>
      <c r="AC9" s="5"/>
      <c r="AD9" s="5"/>
      <c r="AE9" s="5"/>
      <c r="AF9" s="5"/>
      <c r="AG9" s="5"/>
    </row>
    <row r="10" spans="1:33" ht="20.25">
      <c r="A10" s="212" t="s">
        <v>9</v>
      </c>
      <c r="B10" s="212"/>
      <c r="C10" s="212"/>
      <c r="D10" s="213">
        <v>0.75</v>
      </c>
      <c r="E10" s="213"/>
      <c r="F10" s="10"/>
      <c r="G10" s="10"/>
      <c r="H10" s="15"/>
      <c r="I10" s="35"/>
      <c r="J10" s="138"/>
      <c r="K10" s="139"/>
      <c r="L10" s="35"/>
      <c r="M10" s="35"/>
      <c r="N10" s="35"/>
      <c r="O10" s="139"/>
      <c r="P10" s="35"/>
      <c r="Q10" s="35"/>
      <c r="S10" s="20">
        <v>3</v>
      </c>
      <c r="T10" s="21">
        <v>0.015</v>
      </c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10</v>
      </c>
      <c r="B11" s="203"/>
      <c r="C11" s="203"/>
      <c r="D11" s="204">
        <v>0.17</v>
      </c>
      <c r="E11" s="204"/>
      <c r="F11" s="10"/>
      <c r="G11" s="10"/>
      <c r="H11" s="15"/>
      <c r="I11" s="35"/>
      <c r="J11" s="138"/>
      <c r="K11" s="140"/>
      <c r="L11" s="35"/>
      <c r="M11" s="35"/>
      <c r="N11" s="35"/>
      <c r="O11" s="140"/>
      <c r="P11" s="35"/>
      <c r="Q11" s="35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11</v>
      </c>
      <c r="B12" s="203"/>
      <c r="C12" s="203"/>
      <c r="D12" s="204">
        <v>1.9</v>
      </c>
      <c r="E12" s="204"/>
      <c r="F12" s="10"/>
      <c r="G12" s="10"/>
      <c r="H12" s="15"/>
      <c r="I12" s="35"/>
      <c r="J12" s="138"/>
      <c r="K12" s="40"/>
      <c r="L12" s="35"/>
      <c r="M12" s="35"/>
      <c r="N12" s="35"/>
      <c r="O12" s="40"/>
      <c r="P12" s="35"/>
      <c r="Q12" s="35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12</v>
      </c>
      <c r="B13" s="203"/>
      <c r="C13" s="203"/>
      <c r="D13" s="204" t="s">
        <v>72</v>
      </c>
      <c r="E13" s="204"/>
      <c r="F13" s="10"/>
      <c r="G13" s="10"/>
      <c r="H13" s="15"/>
      <c r="I13" s="35"/>
      <c r="J13" s="138"/>
      <c r="K13" s="139"/>
      <c r="L13" s="35"/>
      <c r="M13" s="35"/>
      <c r="N13" s="35"/>
      <c r="O13" s="139"/>
      <c r="P13" s="35"/>
      <c r="Q13" s="35"/>
      <c r="S13" s="70">
        <v>5</v>
      </c>
      <c r="T13" s="141">
        <v>0.015</v>
      </c>
      <c r="U13" s="211"/>
      <c r="AB13" s="5"/>
      <c r="AC13" s="5"/>
      <c r="AD13" s="5"/>
      <c r="AE13" s="5"/>
      <c r="AF13" s="5"/>
      <c r="AG13" s="5"/>
    </row>
    <row r="14" spans="1:33" ht="20.25">
      <c r="A14" s="203" t="s">
        <v>14</v>
      </c>
      <c r="B14" s="203"/>
      <c r="C14" s="203"/>
      <c r="D14" s="204">
        <v>0.75</v>
      </c>
      <c r="E14" s="204"/>
      <c r="F14" s="10"/>
      <c r="G14" s="10"/>
      <c r="H14" s="15"/>
      <c r="I14" s="134"/>
      <c r="J14" s="135"/>
      <c r="K14" s="37"/>
      <c r="L14" s="136"/>
      <c r="M14" s="136"/>
      <c r="N14" s="136"/>
      <c r="O14" s="37"/>
      <c r="P14" s="136"/>
      <c r="Q14" s="137"/>
      <c r="S14" s="20">
        <v>6</v>
      </c>
      <c r="T14" s="21">
        <v>0.035</v>
      </c>
      <c r="U14" s="211"/>
      <c r="AB14" s="5"/>
      <c r="AC14" s="5"/>
      <c r="AD14" s="5"/>
      <c r="AE14" s="5"/>
      <c r="AF14" s="5"/>
      <c r="AG14" s="5"/>
    </row>
    <row r="15" spans="1:33" ht="20.25">
      <c r="A15" s="205"/>
      <c r="B15" s="205"/>
      <c r="C15" s="205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U15" s="142"/>
      <c r="V15" s="1" t="s">
        <v>73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5"/>
      <c r="I16" s="143"/>
      <c r="J16" s="144"/>
      <c r="K16" s="143"/>
      <c r="L16" s="143"/>
      <c r="M16" s="143"/>
      <c r="N16" s="143"/>
      <c r="O16" s="143"/>
      <c r="P16" s="143"/>
      <c r="Q16" s="143"/>
      <c r="R16" s="143"/>
      <c r="S16" s="143"/>
      <c r="T16" s="145"/>
      <c r="U16" s="146"/>
      <c r="AB16" s="5"/>
      <c r="AC16" s="5"/>
      <c r="AD16" s="5"/>
      <c r="AE16" s="5"/>
      <c r="AF16" s="5"/>
      <c r="AG16" s="5"/>
    </row>
    <row r="17" spans="1:33" ht="22.5">
      <c r="A17" s="9"/>
      <c r="B17" s="9"/>
      <c r="C17" s="9"/>
      <c r="D17" s="9"/>
      <c r="E17" s="9"/>
      <c r="F17" s="10"/>
      <c r="G17" s="10"/>
      <c r="H17" s="12" t="s">
        <v>4</v>
      </c>
      <c r="I17" s="220" t="s">
        <v>6</v>
      </c>
      <c r="J17" s="220"/>
      <c r="K17" s="147" t="s">
        <v>68</v>
      </c>
      <c r="L17" s="218" t="s">
        <v>6</v>
      </c>
      <c r="M17" s="218"/>
      <c r="N17" s="218"/>
      <c r="O17" s="147" t="s">
        <v>69</v>
      </c>
      <c r="P17" s="218" t="s">
        <v>6</v>
      </c>
      <c r="Q17" s="218"/>
      <c r="S17" s="143"/>
      <c r="T17" s="145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AB18" s="5"/>
      <c r="AC18" s="5"/>
      <c r="AD18" s="5"/>
      <c r="AE18" s="5"/>
      <c r="AF18" s="5"/>
      <c r="AG18" s="5"/>
    </row>
    <row r="19" spans="1:33" ht="20.25">
      <c r="A19" s="9"/>
      <c r="B19" s="9"/>
      <c r="C19" s="9"/>
      <c r="D19" s="9"/>
      <c r="E19" s="9"/>
      <c r="F19" s="10"/>
      <c r="G19" s="10"/>
      <c r="H19" s="15"/>
      <c r="I19" s="12"/>
      <c r="K19" s="11"/>
      <c r="AB19" s="5"/>
      <c r="AC19" s="5"/>
      <c r="AD19" s="5"/>
      <c r="AE19" s="5"/>
      <c r="AF19" s="5"/>
      <c r="AG19" s="5"/>
    </row>
    <row r="20" spans="1:33" ht="20.25">
      <c r="A20" s="9"/>
      <c r="B20" s="9"/>
      <c r="C20" s="9"/>
      <c r="D20" s="9"/>
      <c r="E20" s="9"/>
      <c r="F20" s="10"/>
      <c r="G20" s="10"/>
      <c r="H20" s="15"/>
      <c r="I20" s="12"/>
      <c r="K20" s="11"/>
      <c r="AB20" s="5"/>
      <c r="AC20" s="5"/>
      <c r="AD20" s="5"/>
      <c r="AE20" s="5"/>
      <c r="AF20" s="5"/>
      <c r="AG20" s="5"/>
    </row>
    <row r="21" spans="2:33" ht="20.25">
      <c r="B21" s="46">
        <v>0.05</v>
      </c>
      <c r="D21" s="197" t="s">
        <v>6</v>
      </c>
      <c r="E21" s="148" t="s">
        <v>5</v>
      </c>
      <c r="F21" s="219" t="s">
        <v>6</v>
      </c>
      <c r="G21" s="219"/>
      <c r="H21" s="47" t="s">
        <v>5</v>
      </c>
      <c r="I21" s="219" t="s">
        <v>6</v>
      </c>
      <c r="J21" s="143"/>
      <c r="L21" s="206" t="s">
        <v>5</v>
      </c>
      <c r="M21" s="206"/>
      <c r="N21" s="206"/>
      <c r="O21" s="197" t="s">
        <v>6</v>
      </c>
      <c r="P21" s="197"/>
      <c r="Q21" s="197"/>
      <c r="R21" s="197"/>
      <c r="S21" s="198">
        <f>B21+B25</f>
        <v>0.1</v>
      </c>
      <c r="T21" s="199">
        <f>B21+B22+B25</f>
        <v>0.25</v>
      </c>
      <c r="AB21" s="5"/>
      <c r="AC21" s="5"/>
      <c r="AD21" s="5"/>
      <c r="AE21" s="5"/>
      <c r="AF21" s="5"/>
      <c r="AG21" s="5"/>
    </row>
    <row r="22" spans="2:33" ht="20.25">
      <c r="B22" s="200">
        <v>0.15</v>
      </c>
      <c r="D22" s="197"/>
      <c r="E22" s="216" t="s">
        <v>15</v>
      </c>
      <c r="F22" s="219"/>
      <c r="G22" s="219"/>
      <c r="H22" s="216" t="s">
        <v>15</v>
      </c>
      <c r="I22" s="219"/>
      <c r="J22" s="143"/>
      <c r="L22" s="206"/>
      <c r="M22" s="206"/>
      <c r="N22" s="206"/>
      <c r="O22" s="197"/>
      <c r="P22" s="197"/>
      <c r="Q22" s="197"/>
      <c r="R22" s="197"/>
      <c r="S22" s="198"/>
      <c r="T22" s="199"/>
      <c r="AB22" s="5"/>
      <c r="AC22" s="5"/>
      <c r="AD22" s="5"/>
      <c r="AE22" s="5"/>
      <c r="AF22" s="5"/>
      <c r="AG22" s="5"/>
    </row>
    <row r="23" spans="2:33" ht="20.25">
      <c r="B23" s="200"/>
      <c r="D23" s="197"/>
      <c r="E23" s="216"/>
      <c r="F23" s="219"/>
      <c r="G23" s="219"/>
      <c r="H23" s="216"/>
      <c r="I23" s="219"/>
      <c r="J23" s="217" t="s">
        <v>16</v>
      </c>
      <c r="K23" s="217"/>
      <c r="L23" s="201" t="s">
        <v>15</v>
      </c>
      <c r="M23" s="201"/>
      <c r="N23" s="201"/>
      <c r="O23" s="197"/>
      <c r="P23" s="197"/>
      <c r="Q23" s="197"/>
      <c r="R23" s="197"/>
      <c r="S23" s="202">
        <f>B22</f>
        <v>0.15</v>
      </c>
      <c r="T23" s="199"/>
      <c r="AB23" s="5"/>
      <c r="AC23" s="5"/>
      <c r="AD23" s="5"/>
      <c r="AE23" s="5"/>
      <c r="AF23" s="5"/>
      <c r="AG23" s="5"/>
    </row>
    <row r="24" spans="2:33" ht="20.25">
      <c r="B24" s="200"/>
      <c r="D24" s="197"/>
      <c r="E24" s="216"/>
      <c r="F24" s="219"/>
      <c r="G24" s="219"/>
      <c r="H24" s="216"/>
      <c r="I24" s="219"/>
      <c r="J24" s="149"/>
      <c r="L24" s="201"/>
      <c r="M24" s="201"/>
      <c r="N24" s="201"/>
      <c r="O24" s="197"/>
      <c r="P24" s="197"/>
      <c r="Q24" s="197"/>
      <c r="R24" s="197"/>
      <c r="S24" s="202"/>
      <c r="T24" s="199"/>
      <c r="AB24" s="5"/>
      <c r="AC24" s="5"/>
      <c r="AD24" s="5"/>
      <c r="AE24" s="5"/>
      <c r="AF24" s="5"/>
      <c r="AG24" s="5"/>
    </row>
    <row r="25" spans="2:33" ht="20.25">
      <c r="B25" s="46">
        <v>0.05</v>
      </c>
      <c r="D25" s="197"/>
      <c r="E25" s="148" t="s">
        <v>5</v>
      </c>
      <c r="F25" s="219"/>
      <c r="G25" s="219"/>
      <c r="H25" s="148" t="s">
        <v>5</v>
      </c>
      <c r="I25" s="219"/>
      <c r="J25" s="143"/>
      <c r="L25" s="201"/>
      <c r="M25" s="201"/>
      <c r="N25" s="201"/>
      <c r="O25" s="197"/>
      <c r="P25" s="197"/>
      <c r="Q25" s="197"/>
      <c r="R25" s="197"/>
      <c r="S25" s="202"/>
      <c r="T25" s="199"/>
      <c r="AB25" s="5"/>
      <c r="AC25" s="5"/>
      <c r="AD25" s="5"/>
      <c r="AE25" s="5"/>
      <c r="AF25" s="5"/>
      <c r="AG25" s="5"/>
    </row>
    <row r="26" spans="8:33" ht="20.25">
      <c r="H26" s="5"/>
      <c r="AB26" s="5"/>
      <c r="AC26" s="5"/>
      <c r="AD26" s="5"/>
      <c r="AE26" s="5"/>
      <c r="AF26" s="5"/>
      <c r="AG26" s="5"/>
    </row>
    <row r="27" spans="4:32" ht="20.25">
      <c r="D27" s="48">
        <f>(D28-E27-F27-H27)/2</f>
        <v>0.085</v>
      </c>
      <c r="E27" s="21">
        <v>0.055</v>
      </c>
      <c r="F27" s="190">
        <v>0.218</v>
      </c>
      <c r="G27" s="190"/>
      <c r="H27" s="21">
        <v>0.055</v>
      </c>
      <c r="I27" s="48">
        <f>D27</f>
        <v>0.085</v>
      </c>
      <c r="L27" s="214">
        <f>E27+H27</f>
        <v>0.11</v>
      </c>
      <c r="M27" s="214"/>
      <c r="N27" s="214"/>
      <c r="O27" s="214">
        <f>D27+F27+I27</f>
        <v>0.388</v>
      </c>
      <c r="P27" s="214"/>
      <c r="Q27" s="214"/>
      <c r="R27" s="214"/>
      <c r="AA27" s="5"/>
      <c r="AB27" s="5"/>
      <c r="AC27" s="5"/>
      <c r="AD27" s="5"/>
      <c r="AE27" s="5"/>
      <c r="AF27" s="5"/>
    </row>
    <row r="28" spans="1:32" ht="20.25">
      <c r="A28" s="9"/>
      <c r="B28" s="9"/>
      <c r="C28" s="9"/>
      <c r="D28" s="192">
        <v>0.498</v>
      </c>
      <c r="E28" s="192"/>
      <c r="F28" s="192"/>
      <c r="G28" s="192"/>
      <c r="H28" s="192"/>
      <c r="I28" s="192"/>
      <c r="J28" s="11"/>
      <c r="N28" s="215">
        <f>L27+O27</f>
        <v>0.498</v>
      </c>
      <c r="O28" s="215"/>
      <c r="AA28" s="5"/>
      <c r="AB28" s="5"/>
      <c r="AC28" s="5"/>
      <c r="AD28" s="5"/>
      <c r="AE28" s="5"/>
      <c r="AF28" s="5"/>
    </row>
    <row r="29" spans="1:33" ht="20.25">
      <c r="A29" s="9"/>
      <c r="B29" s="9"/>
      <c r="C29" s="9"/>
      <c r="D29" s="9"/>
      <c r="E29" s="9"/>
      <c r="F29" s="10"/>
      <c r="G29" s="10"/>
      <c r="H29" s="15"/>
      <c r="I29" s="12"/>
      <c r="K29" s="11"/>
      <c r="AB29" s="5"/>
      <c r="AC29" s="5"/>
      <c r="AD29" s="5"/>
      <c r="AE29" s="5"/>
      <c r="AF29" s="5"/>
      <c r="AG29" s="5"/>
    </row>
    <row r="30" spans="1:33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27" ht="20.25">
      <c r="A31" s="51"/>
      <c r="B31" s="5"/>
      <c r="C31" s="5"/>
      <c r="D31" s="5"/>
      <c r="E31" s="5"/>
      <c r="F31" s="51"/>
      <c r="G31" s="51"/>
      <c r="H31" s="51"/>
      <c r="I31" s="51"/>
      <c r="J31" s="51"/>
      <c r="K31" s="51"/>
      <c r="L31" s="51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</row>
    <row r="32" spans="1:19" s="57" customFormat="1" ht="25.5" customHeight="1">
      <c r="A32" s="193" t="s">
        <v>17</v>
      </c>
      <c r="B32" s="194" t="s">
        <v>18</v>
      </c>
      <c r="C32" s="194"/>
      <c r="D32" s="52"/>
      <c r="E32" s="53" t="s">
        <v>4</v>
      </c>
      <c r="F32" s="54"/>
      <c r="G32" s="195" t="s">
        <v>5</v>
      </c>
      <c r="H32" s="195"/>
      <c r="I32" s="195" t="s">
        <v>19</v>
      </c>
      <c r="J32" s="195"/>
      <c r="K32" s="196" t="s">
        <v>6</v>
      </c>
      <c r="L32" s="196"/>
      <c r="M32" s="54"/>
      <c r="N32" s="55"/>
      <c r="O32" s="56"/>
      <c r="P32" s="186" t="s">
        <v>20</v>
      </c>
      <c r="Q32" s="186"/>
      <c r="R32" s="186"/>
      <c r="S32" s="186"/>
    </row>
    <row r="33" spans="1:19" ht="12.75">
      <c r="A33" s="193"/>
      <c r="B33" s="194"/>
      <c r="C33" s="194"/>
      <c r="D33" s="187">
        <f>T21*D28</f>
        <v>0.1245</v>
      </c>
      <c r="E33" s="187"/>
      <c r="F33" s="187"/>
      <c r="G33" s="58" t="s">
        <v>21</v>
      </c>
      <c r="H33" s="58" t="s">
        <v>22</v>
      </c>
      <c r="I33" s="58" t="s">
        <v>21</v>
      </c>
      <c r="J33" s="58" t="s">
        <v>22</v>
      </c>
      <c r="K33" s="58" t="s">
        <v>21</v>
      </c>
      <c r="L33" s="59" t="s">
        <v>22</v>
      </c>
      <c r="M33" s="60"/>
      <c r="N33" s="61"/>
      <c r="O33" s="62"/>
      <c r="P33" s="186"/>
      <c r="Q33" s="186"/>
      <c r="R33" s="186"/>
      <c r="S33" s="186"/>
    </row>
    <row r="34" spans="1:19" s="68" customFormat="1" ht="12" customHeight="1">
      <c r="A34" s="193"/>
      <c r="B34" s="194"/>
      <c r="C34" s="194"/>
      <c r="D34" s="187"/>
      <c r="E34" s="187"/>
      <c r="F34" s="187"/>
      <c r="G34" s="63">
        <f>L27</f>
        <v>0.11</v>
      </c>
      <c r="H34" s="63">
        <f>S21</f>
        <v>0.1</v>
      </c>
      <c r="I34" s="63">
        <f>L27</f>
        <v>0.11</v>
      </c>
      <c r="J34" s="63">
        <f>S23</f>
        <v>0.15</v>
      </c>
      <c r="K34" s="63">
        <f>O27</f>
        <v>0.388</v>
      </c>
      <c r="L34" s="64">
        <f>T21</f>
        <v>0.25</v>
      </c>
      <c r="M34" s="65" t="s">
        <v>23</v>
      </c>
      <c r="N34" s="66"/>
      <c r="O34" s="67"/>
      <c r="P34" s="186"/>
      <c r="Q34" s="186"/>
      <c r="R34" s="186"/>
      <c r="S34" s="186"/>
    </row>
    <row r="35" spans="1:19" ht="18" customHeight="1">
      <c r="A35" s="193"/>
      <c r="B35" s="194"/>
      <c r="C35" s="194"/>
      <c r="D35" s="69"/>
      <c r="E35" s="70" t="s">
        <v>24</v>
      </c>
      <c r="F35" s="71"/>
      <c r="G35" s="176">
        <f>G34*H34/$D$33</f>
        <v>0.08835341365461848</v>
      </c>
      <c r="H35" s="176"/>
      <c r="I35" s="176">
        <f>I34*J34/$D$33</f>
        <v>0.13253012048192772</v>
      </c>
      <c r="J35" s="176"/>
      <c r="K35" s="188">
        <f>K34*L34/$D$33</f>
        <v>0.7791164658634538</v>
      </c>
      <c r="L35" s="188"/>
      <c r="M35" s="74">
        <f>K35+I35+G35</f>
        <v>1</v>
      </c>
      <c r="N35" s="75"/>
      <c r="O35" s="8"/>
      <c r="P35" s="186"/>
      <c r="Q35" s="186"/>
      <c r="R35" s="186"/>
      <c r="S35" s="186"/>
    </row>
    <row r="36" spans="1:19" ht="12.75" customHeight="1">
      <c r="A36" s="193"/>
      <c r="B36" s="189">
        <f>SUM(B39:B52)</f>
        <v>0.235</v>
      </c>
      <c r="C36" s="189"/>
      <c r="D36" s="76"/>
      <c r="E36" s="77"/>
      <c r="F36" s="78"/>
      <c r="G36" s="79"/>
      <c r="H36" s="79"/>
      <c r="I36" s="79"/>
      <c r="J36" s="79"/>
      <c r="K36" s="79"/>
      <c r="L36" s="79"/>
      <c r="M36" s="79"/>
      <c r="N36" s="49"/>
      <c r="O36" s="8"/>
      <c r="P36" s="186"/>
      <c r="Q36" s="186"/>
      <c r="R36" s="186"/>
      <c r="S36" s="186"/>
    </row>
    <row r="37" spans="1:19" s="86" customFormat="1" ht="14.25" customHeight="1">
      <c r="A37" s="183" t="s">
        <v>25</v>
      </c>
      <c r="B37" s="183"/>
      <c r="C37" s="183"/>
      <c r="D37" s="80"/>
      <c r="E37" s="81" t="s">
        <v>26</v>
      </c>
      <c r="F37" s="81"/>
      <c r="G37" s="82">
        <v>25</v>
      </c>
      <c r="H37" s="83"/>
      <c r="I37" s="82">
        <v>25</v>
      </c>
      <c r="J37" s="83"/>
      <c r="K37" s="82">
        <v>25</v>
      </c>
      <c r="L37" s="83"/>
      <c r="M37" s="184" t="s">
        <v>27</v>
      </c>
      <c r="N37" s="184"/>
      <c r="O37" s="184"/>
      <c r="P37" s="184"/>
      <c r="Q37" s="184"/>
      <c r="R37" s="84"/>
      <c r="S37" s="85"/>
    </row>
    <row r="38" spans="1:19" s="86" customFormat="1" ht="12.75" customHeight="1">
      <c r="A38" s="183"/>
      <c r="B38" s="183"/>
      <c r="C38" s="183"/>
      <c r="D38" s="87"/>
      <c r="E38" s="88" t="s">
        <v>28</v>
      </c>
      <c r="F38" s="88"/>
      <c r="G38" s="72"/>
      <c r="H38" s="72">
        <f>1/G37</f>
        <v>0.04</v>
      </c>
      <c r="I38" s="72"/>
      <c r="J38" s="72">
        <f>1/I37</f>
        <v>0.04</v>
      </c>
      <c r="K38" s="72"/>
      <c r="L38" s="72">
        <f>1/K37</f>
        <v>0.04</v>
      </c>
      <c r="M38" s="89"/>
      <c r="N38" s="89"/>
      <c r="O38" s="90" t="s">
        <v>29</v>
      </c>
      <c r="P38" s="91"/>
      <c r="Q38" s="91"/>
      <c r="R38" s="181">
        <v>0.04</v>
      </c>
      <c r="S38" s="181"/>
    </row>
    <row r="39" spans="1:19" ht="12.75" customHeight="1">
      <c r="A39" s="182" t="s">
        <v>30</v>
      </c>
      <c r="B39" s="185">
        <f>T8</f>
        <v>0.02</v>
      </c>
      <c r="C39" s="185"/>
      <c r="D39" s="93"/>
      <c r="E39" s="94" t="s">
        <v>31</v>
      </c>
      <c r="F39" s="94"/>
      <c r="G39" s="95">
        <f>D10</f>
        <v>0.75</v>
      </c>
      <c r="H39" s="95"/>
      <c r="I39" s="95">
        <f>D10</f>
        <v>0.75</v>
      </c>
      <c r="J39" s="95"/>
      <c r="K39" s="95">
        <f>D10</f>
        <v>0.75</v>
      </c>
      <c r="L39" s="95"/>
      <c r="M39" s="17"/>
      <c r="N39" s="17"/>
      <c r="O39" s="96" t="s">
        <v>32</v>
      </c>
      <c r="P39" s="180">
        <f>G39*G35+I39*I35+K39*K35</f>
        <v>0.75</v>
      </c>
      <c r="Q39" s="180"/>
      <c r="R39" s="97"/>
      <c r="S39" s="98"/>
    </row>
    <row r="40" spans="1:19" ht="11.25">
      <c r="A40" s="182"/>
      <c r="B40" s="185"/>
      <c r="C40" s="185"/>
      <c r="D40" s="92"/>
      <c r="E40" s="8"/>
      <c r="F40" s="99" t="s">
        <v>33</v>
      </c>
      <c r="G40" s="72"/>
      <c r="H40" s="72">
        <f>B39/G39</f>
        <v>0.02666666666666667</v>
      </c>
      <c r="I40" s="72"/>
      <c r="J40" s="72">
        <f>B39/I39</f>
        <v>0.02666666666666667</v>
      </c>
      <c r="K40" s="72"/>
      <c r="L40" s="72">
        <f>B39/K39</f>
        <v>0.02666666666666667</v>
      </c>
      <c r="M40" s="100"/>
      <c r="N40" s="100"/>
      <c r="O40" s="99" t="s">
        <v>34</v>
      </c>
      <c r="P40" s="8"/>
      <c r="Q40" s="8"/>
      <c r="R40" s="181">
        <f>B39/P39</f>
        <v>0.02666666666666667</v>
      </c>
      <c r="S40" s="181"/>
    </row>
    <row r="41" spans="1:19" ht="11.25">
      <c r="A41" s="178">
        <v>2</v>
      </c>
      <c r="B41" s="179">
        <f>T9</f>
        <v>0.035</v>
      </c>
      <c r="C41" s="179"/>
      <c r="D41" s="102"/>
      <c r="E41" s="94" t="s">
        <v>35</v>
      </c>
      <c r="F41" s="94"/>
      <c r="G41" s="95">
        <f>D11</f>
        <v>0.17</v>
      </c>
      <c r="H41" s="95"/>
      <c r="I41" s="95">
        <f>D11</f>
        <v>0.17</v>
      </c>
      <c r="J41" s="95"/>
      <c r="K41" s="95">
        <f>D11</f>
        <v>0.17</v>
      </c>
      <c r="L41" s="95"/>
      <c r="M41" s="95"/>
      <c r="N41" s="95"/>
      <c r="O41" s="96" t="s">
        <v>36</v>
      </c>
      <c r="P41" s="180">
        <f>G41*G35+I41*I35+K41*K35</f>
        <v>0.17000000000000004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37</v>
      </c>
      <c r="F42" s="20"/>
      <c r="G42" s="72"/>
      <c r="H42" s="72">
        <f>B41/G41</f>
        <v>0.2058823529411765</v>
      </c>
      <c r="I42" s="72"/>
      <c r="J42" s="72">
        <f>B41/I41</f>
        <v>0.2058823529411765</v>
      </c>
      <c r="K42" s="72"/>
      <c r="L42" s="72">
        <f>B41/K41</f>
        <v>0.2058823529411765</v>
      </c>
      <c r="M42" s="72"/>
      <c r="N42" s="72"/>
      <c r="O42" s="99" t="s">
        <v>38</v>
      </c>
      <c r="P42" s="8"/>
      <c r="Q42" s="8"/>
      <c r="R42" s="181">
        <f>B41/P41</f>
        <v>0.20588235294117643</v>
      </c>
      <c r="S42" s="181"/>
    </row>
    <row r="43" spans="1:19" ht="11.25">
      <c r="A43" s="178">
        <v>3</v>
      </c>
      <c r="B43" s="179">
        <f>T10</f>
        <v>0.015</v>
      </c>
      <c r="C43" s="179"/>
      <c r="D43" s="102"/>
      <c r="E43" s="94" t="s">
        <v>39</v>
      </c>
      <c r="F43" s="94"/>
      <c r="G43" s="95">
        <f>D11</f>
        <v>0.17</v>
      </c>
      <c r="H43" s="95"/>
      <c r="I43" s="95">
        <f>D11</f>
        <v>0.17</v>
      </c>
      <c r="J43" s="95"/>
      <c r="K43" s="95">
        <f>D12</f>
        <v>1.9</v>
      </c>
      <c r="L43" s="95"/>
      <c r="M43" s="95"/>
      <c r="N43" s="95"/>
      <c r="O43" s="96" t="s">
        <v>40</v>
      </c>
      <c r="P43" s="180">
        <f>G43*G35+I43*I35+K43*K35</f>
        <v>1.5178714859437752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41</v>
      </c>
      <c r="F44" s="20"/>
      <c r="G44" s="72"/>
      <c r="H44" s="72">
        <f>B43/G43</f>
        <v>0.08823529411764705</v>
      </c>
      <c r="I44" s="72"/>
      <c r="J44" s="72">
        <f>B43/I43</f>
        <v>0.08823529411764705</v>
      </c>
      <c r="K44" s="72"/>
      <c r="L44" s="72">
        <f>B43/K43</f>
        <v>0.007894736842105263</v>
      </c>
      <c r="M44" s="72"/>
      <c r="N44" s="72"/>
      <c r="O44" s="99" t="s">
        <v>42</v>
      </c>
      <c r="P44" s="8"/>
      <c r="Q44" s="8"/>
      <c r="R44" s="181">
        <f>B43/P43</f>
        <v>0.009882259558142611</v>
      </c>
      <c r="S44" s="181"/>
    </row>
    <row r="45" spans="1:19" ht="11.25">
      <c r="A45" s="178">
        <v>4</v>
      </c>
      <c r="B45" s="179">
        <f>T11</f>
        <v>0.1</v>
      </c>
      <c r="C45" s="179"/>
      <c r="D45" s="102"/>
      <c r="E45" s="94" t="s">
        <v>43</v>
      </c>
      <c r="F45" s="94"/>
      <c r="G45" s="95">
        <f>D12</f>
        <v>1.9</v>
      </c>
      <c r="H45" s="95"/>
      <c r="I45" s="95">
        <f>D11</f>
        <v>0.17</v>
      </c>
      <c r="J45" s="95"/>
      <c r="K45" s="95">
        <f>D12</f>
        <v>1.9</v>
      </c>
      <c r="L45" s="95"/>
      <c r="M45" s="95"/>
      <c r="N45" s="95"/>
      <c r="O45" s="96" t="s">
        <v>44</v>
      </c>
      <c r="P45" s="180">
        <f>G45*G35+I45*I35+K45*K35</f>
        <v>1.670722891566265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45</v>
      </c>
      <c r="F46" s="20"/>
      <c r="G46" s="72"/>
      <c r="H46" s="72">
        <f>B45/G45</f>
        <v>0.052631578947368425</v>
      </c>
      <c r="I46" s="72"/>
      <c r="J46" s="72">
        <f>B45/I45</f>
        <v>0.5882352941176471</v>
      </c>
      <c r="K46" s="72"/>
      <c r="L46" s="72">
        <f>B45/K45</f>
        <v>0.052631578947368425</v>
      </c>
      <c r="M46" s="72"/>
      <c r="N46" s="72"/>
      <c r="O46" s="99" t="s">
        <v>46</v>
      </c>
      <c r="P46" s="8"/>
      <c r="Q46" s="8"/>
      <c r="R46" s="181">
        <f>B45/P45</f>
        <v>0.059854330424749407</v>
      </c>
      <c r="S46" s="181"/>
    </row>
    <row r="47" spans="1:19" ht="11.25">
      <c r="A47" s="178">
        <v>5</v>
      </c>
      <c r="B47" s="179">
        <f>T13</f>
        <v>0.015</v>
      </c>
      <c r="C47" s="179"/>
      <c r="D47" s="102"/>
      <c r="E47" s="94" t="s">
        <v>47</v>
      </c>
      <c r="F47" s="94"/>
      <c r="G47" s="95">
        <f>D11</f>
        <v>0.17</v>
      </c>
      <c r="H47" s="95"/>
      <c r="I47" s="95">
        <f>D11</f>
        <v>0.17</v>
      </c>
      <c r="J47" s="95"/>
      <c r="K47" s="95">
        <f>D12</f>
        <v>1.9</v>
      </c>
      <c r="L47" s="95"/>
      <c r="M47" s="95"/>
      <c r="N47" s="95"/>
      <c r="O47" s="96" t="s">
        <v>44</v>
      </c>
      <c r="P47" s="180">
        <f>G47*G35+I47*I35+K47*K35</f>
        <v>1.5178714859437752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48</v>
      </c>
      <c r="F48" s="20"/>
      <c r="G48" s="72"/>
      <c r="H48" s="72">
        <f>B47/G47</f>
        <v>0.08823529411764705</v>
      </c>
      <c r="I48" s="72"/>
      <c r="J48" s="72">
        <f>B47/I47</f>
        <v>0.08823529411764705</v>
      </c>
      <c r="K48" s="72"/>
      <c r="L48" s="72">
        <f>B47/K47</f>
        <v>0.007894736842105263</v>
      </c>
      <c r="M48" s="72"/>
      <c r="N48" s="72"/>
      <c r="O48" s="99" t="s">
        <v>46</v>
      </c>
      <c r="P48" s="8"/>
      <c r="Q48" s="8"/>
      <c r="R48" s="181">
        <f>B47/P47</f>
        <v>0.009882259558142611</v>
      </c>
      <c r="S48" s="181"/>
    </row>
    <row r="49" spans="1:19" ht="11.25">
      <c r="A49" s="178">
        <v>6</v>
      </c>
      <c r="B49" s="179">
        <f>T14</f>
        <v>0.035</v>
      </c>
      <c r="C49" s="179"/>
      <c r="D49" s="102"/>
      <c r="E49" s="94" t="s">
        <v>49</v>
      </c>
      <c r="F49" s="94"/>
      <c r="G49" s="95">
        <f>D11</f>
        <v>0.17</v>
      </c>
      <c r="H49" s="95"/>
      <c r="I49" s="95">
        <f>D11</f>
        <v>0.17</v>
      </c>
      <c r="J49" s="95"/>
      <c r="K49" s="95">
        <f>D11</f>
        <v>0.17</v>
      </c>
      <c r="L49" s="95"/>
      <c r="M49" s="95"/>
      <c r="N49" s="95"/>
      <c r="O49" s="96" t="s">
        <v>44</v>
      </c>
      <c r="P49" s="180">
        <f>G49*G35+I49*I35+K49*K35</f>
        <v>0.17000000000000004</v>
      </c>
      <c r="Q49" s="180"/>
      <c r="R49" s="97"/>
      <c r="S49" s="98"/>
    </row>
    <row r="50" spans="1:19" ht="11.25">
      <c r="A50" s="178"/>
      <c r="B50" s="179"/>
      <c r="C50" s="179"/>
      <c r="D50" s="101"/>
      <c r="E50" s="20" t="s">
        <v>50</v>
      </c>
      <c r="F50" s="20"/>
      <c r="G50" s="72"/>
      <c r="H50" s="72">
        <f>B49/G49</f>
        <v>0.2058823529411765</v>
      </c>
      <c r="I50" s="72"/>
      <c r="J50" s="72">
        <f>B49/I49</f>
        <v>0.2058823529411765</v>
      </c>
      <c r="K50" s="72"/>
      <c r="L50" s="72">
        <f>B49/K49</f>
        <v>0.2058823529411765</v>
      </c>
      <c r="M50" s="72"/>
      <c r="N50" s="72"/>
      <c r="O50" s="99" t="s">
        <v>46</v>
      </c>
      <c r="P50" s="8"/>
      <c r="Q50" s="8"/>
      <c r="R50" s="181">
        <f>B49/P49</f>
        <v>0.20588235294117643</v>
      </c>
      <c r="S50" s="181"/>
    </row>
    <row r="51" spans="1:19" ht="11.25">
      <c r="A51" s="182" t="s">
        <v>51</v>
      </c>
      <c r="B51" s="179">
        <f>T15</f>
        <v>0.015</v>
      </c>
      <c r="C51" s="179"/>
      <c r="D51" s="102"/>
      <c r="E51" s="94" t="s">
        <v>52</v>
      </c>
      <c r="F51" s="94"/>
      <c r="G51" s="95">
        <f>D14</f>
        <v>0.75</v>
      </c>
      <c r="H51" s="95"/>
      <c r="I51" s="95">
        <f>D14</f>
        <v>0.75</v>
      </c>
      <c r="J51" s="95"/>
      <c r="K51" s="95">
        <f>D14</f>
        <v>0.75</v>
      </c>
      <c r="L51" s="95"/>
      <c r="M51" s="95"/>
      <c r="N51" s="95"/>
      <c r="O51" s="96" t="s">
        <v>44</v>
      </c>
      <c r="P51" s="180">
        <f>G51*G35+I51*I35+K51*K35</f>
        <v>0.75</v>
      </c>
      <c r="Q51" s="180"/>
      <c r="R51" s="97"/>
      <c r="S51" s="98"/>
    </row>
    <row r="52" spans="1:19" ht="11.25">
      <c r="A52" s="182"/>
      <c r="B52" s="179"/>
      <c r="C52" s="179"/>
      <c r="D52" s="101"/>
      <c r="E52" s="20" t="s">
        <v>53</v>
      </c>
      <c r="F52" s="20"/>
      <c r="G52" s="72"/>
      <c r="H52" s="72">
        <f>B51/G51</f>
        <v>0.02</v>
      </c>
      <c r="I52" s="72"/>
      <c r="J52" s="72">
        <f>B51/I51</f>
        <v>0.02</v>
      </c>
      <c r="K52" s="72"/>
      <c r="L52" s="72">
        <f>B51/K51</f>
        <v>0.02</v>
      </c>
      <c r="M52" s="72"/>
      <c r="N52" s="72"/>
      <c r="O52" s="99" t="s">
        <v>46</v>
      </c>
      <c r="P52" s="8"/>
      <c r="Q52" s="8"/>
      <c r="R52" s="181">
        <f>B51/P51</f>
        <v>0.02</v>
      </c>
      <c r="S52" s="181"/>
    </row>
    <row r="53" spans="1:19" ht="12.75" customHeight="1">
      <c r="A53" s="171" t="s">
        <v>54</v>
      </c>
      <c r="B53" s="171"/>
      <c r="C53" s="171"/>
      <c r="D53" s="103"/>
      <c r="E53" s="104" t="s">
        <v>55</v>
      </c>
      <c r="F53" s="105"/>
      <c r="G53" s="95"/>
      <c r="H53" s="95"/>
      <c r="I53" s="95"/>
      <c r="J53" s="95"/>
      <c r="K53" s="95"/>
      <c r="L53" s="95"/>
      <c r="M53" s="106"/>
      <c r="N53" s="106"/>
      <c r="O53" s="107" t="s">
        <v>56</v>
      </c>
      <c r="P53" s="108"/>
      <c r="Q53" s="109"/>
      <c r="R53" s="97"/>
      <c r="S53" s="98"/>
    </row>
    <row r="54" spans="1:19" ht="11.25">
      <c r="A54" s="171"/>
      <c r="B54" s="171"/>
      <c r="C54" s="171"/>
      <c r="D54" s="110"/>
      <c r="E54" s="111" t="s">
        <v>57</v>
      </c>
      <c r="F54" s="111"/>
      <c r="G54" s="112"/>
      <c r="H54" s="112">
        <v>0.13</v>
      </c>
      <c r="I54" s="112"/>
      <c r="J54" s="112">
        <v>0.13</v>
      </c>
      <c r="K54" s="112"/>
      <c r="L54" s="112">
        <v>0.13</v>
      </c>
      <c r="M54" s="113"/>
      <c r="N54" s="113"/>
      <c r="O54" s="114" t="s">
        <v>58</v>
      </c>
      <c r="P54" s="115"/>
      <c r="Q54" s="116"/>
      <c r="R54" s="172">
        <v>0.13</v>
      </c>
      <c r="S54" s="172"/>
    </row>
    <row r="55" spans="1:19" s="11" customFormat="1" ht="20.25" customHeight="1">
      <c r="A55" s="173" t="s">
        <v>59</v>
      </c>
      <c r="B55" s="173"/>
      <c r="C55" s="173"/>
      <c r="D55" s="174" t="s">
        <v>60</v>
      </c>
      <c r="E55" s="174"/>
      <c r="F55" s="174"/>
      <c r="G55" s="117"/>
      <c r="H55" s="89">
        <f>SUM(H38:H54)</f>
        <v>0.8575335397316822</v>
      </c>
      <c r="I55" s="117"/>
      <c r="J55" s="89">
        <f>SUM(J38:J54)</f>
        <v>1.3931372549019607</v>
      </c>
      <c r="K55" s="117"/>
      <c r="L55" s="118">
        <f>SUM(L38:L54)</f>
        <v>0.6968524251805986</v>
      </c>
      <c r="M55" s="89"/>
      <c r="N55" s="119"/>
      <c r="O55" s="120"/>
      <c r="P55" s="121"/>
      <c r="Q55" s="122" t="s">
        <v>61</v>
      </c>
      <c r="R55" s="175">
        <f>R38+R40+R42+R44+R46+R48+R50+R52+R54</f>
        <v>0.7080502220900542</v>
      </c>
      <c r="S55" s="175"/>
    </row>
    <row r="56" spans="1:19" s="11" customFormat="1" ht="20.25" customHeight="1">
      <c r="A56" s="173"/>
      <c r="B56" s="173"/>
      <c r="C56" s="173"/>
      <c r="D56" s="176" t="s">
        <v>62</v>
      </c>
      <c r="E56" s="176"/>
      <c r="F56" s="176"/>
      <c r="G56" s="73"/>
      <c r="H56" s="100">
        <f>G35/H55</f>
        <v>0.10303202097758625</v>
      </c>
      <c r="I56" s="73"/>
      <c r="J56" s="100">
        <f>I35/J55</f>
        <v>0.09513069872735136</v>
      </c>
      <c r="K56" s="73"/>
      <c r="L56" s="123">
        <f>K35/L55</f>
        <v>1.1180508780772849</v>
      </c>
      <c r="M56" s="89"/>
      <c r="N56" s="124"/>
      <c r="O56" s="125"/>
      <c r="P56" s="125"/>
      <c r="Q56" s="126" t="s">
        <v>63</v>
      </c>
      <c r="R56" s="177">
        <f>1/SUM(G56:N56)</f>
        <v>0.7597551048590957</v>
      </c>
      <c r="S56" s="177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7"/>
      <c r="O57" s="128"/>
      <c r="P57" s="128"/>
      <c r="Q57" s="129" t="s">
        <v>64</v>
      </c>
      <c r="R57" s="169">
        <f>(R55+R56)/2</f>
        <v>0.7339026634745749</v>
      </c>
      <c r="S57" s="169"/>
      <c r="T57" s="130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1"/>
      <c r="O58" s="132"/>
      <c r="P58" s="133" t="s">
        <v>65</v>
      </c>
      <c r="Q58" s="133"/>
      <c r="R58" s="170">
        <f>1/R57</f>
        <v>1.3625785131581605</v>
      </c>
      <c r="S58" s="17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F58" s="130"/>
    </row>
    <row r="59" spans="1:33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130"/>
    </row>
    <row r="60" spans="8:33" ht="12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130"/>
    </row>
    <row r="61" spans="8:31" ht="11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1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4" ht="11.25">
      <c r="L64" s="8"/>
    </row>
    <row r="71" s="68" customFormat="1" ht="8.25"/>
  </sheetData>
  <sheetProtection/>
  <mergeCells count="93">
    <mergeCell ref="A2:D2"/>
    <mergeCell ref="I7:J7"/>
    <mergeCell ref="L7:N7"/>
    <mergeCell ref="P7:Q7"/>
    <mergeCell ref="S7:T7"/>
    <mergeCell ref="A8:E9"/>
    <mergeCell ref="U9:U14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D14:E14"/>
    <mergeCell ref="A15:C15"/>
    <mergeCell ref="I17:J17"/>
    <mergeCell ref="L17:N17"/>
    <mergeCell ref="P17:Q17"/>
    <mergeCell ref="D21:D25"/>
    <mergeCell ref="F21:G25"/>
    <mergeCell ref="I21:I25"/>
    <mergeCell ref="L21:N22"/>
    <mergeCell ref="O21:R25"/>
    <mergeCell ref="S21:S22"/>
    <mergeCell ref="T21:T25"/>
    <mergeCell ref="B22:B24"/>
    <mergeCell ref="E22:E24"/>
    <mergeCell ref="H22:H24"/>
    <mergeCell ref="J23:K23"/>
    <mergeCell ref="L23:N25"/>
    <mergeCell ref="S23:S25"/>
    <mergeCell ref="F27:G27"/>
    <mergeCell ref="L27:N27"/>
    <mergeCell ref="O27:R27"/>
    <mergeCell ref="D28:I28"/>
    <mergeCell ref="N28:O28"/>
    <mergeCell ref="A32:A36"/>
    <mergeCell ref="B32:C35"/>
    <mergeCell ref="G32:H32"/>
    <mergeCell ref="I32:J32"/>
    <mergeCell ref="K32:L32"/>
    <mergeCell ref="P32:S36"/>
    <mergeCell ref="D33:F34"/>
    <mergeCell ref="G35:H35"/>
    <mergeCell ref="I35:J35"/>
    <mergeCell ref="K35:L35"/>
    <mergeCell ref="B36:C36"/>
    <mergeCell ref="A37:C38"/>
    <mergeCell ref="M37:O37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51:A52"/>
    <mergeCell ref="B51:C52"/>
    <mergeCell ref="P51:Q51"/>
    <mergeCell ref="R52:S52"/>
    <mergeCell ref="R57:S57"/>
    <mergeCell ref="R58:S58"/>
    <mergeCell ref="A53:C54"/>
    <mergeCell ref="R54:S54"/>
    <mergeCell ref="A55:C56"/>
    <mergeCell ref="D55:F55"/>
    <mergeCell ref="R55:S55"/>
    <mergeCell ref="D56:F56"/>
    <mergeCell ref="R56:S56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="150" zoomScaleNormal="150" zoomScalePageLayoutView="0" workbookViewId="0" topLeftCell="A1">
      <selection activeCell="A1" sqref="A1"/>
    </sheetView>
  </sheetViews>
  <sheetFormatPr defaultColWidth="11.57421875" defaultRowHeight="12.75" outlineLevelRow="1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15" width="4.140625" style="1" customWidth="1"/>
    <col min="16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74</v>
      </c>
      <c r="C3" s="5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5"/>
      <c r="K6" s="11"/>
      <c r="AB6" s="5"/>
      <c r="AC6" s="5"/>
      <c r="AD6" s="5"/>
      <c r="AE6" s="5"/>
      <c r="AF6" s="5"/>
      <c r="AG6" s="5"/>
    </row>
    <row r="7" spans="1:33" ht="20.25" outlineLevel="1">
      <c r="A7" s="9"/>
      <c r="B7" s="9"/>
      <c r="C7" s="9"/>
      <c r="D7" s="9"/>
      <c r="E7" s="9"/>
      <c r="F7" s="10"/>
      <c r="G7" s="10"/>
      <c r="H7" s="12"/>
      <c r="I7" s="209"/>
      <c r="J7" s="209"/>
      <c r="L7" s="209"/>
      <c r="M7" s="209"/>
      <c r="N7" s="209"/>
      <c r="P7" s="209"/>
      <c r="Q7" s="209"/>
      <c r="S7" s="209" t="s">
        <v>7</v>
      </c>
      <c r="T7" s="209"/>
      <c r="U7" s="13"/>
      <c r="AB7" s="5"/>
      <c r="AC7" s="5"/>
      <c r="AD7" s="5"/>
      <c r="AE7" s="5"/>
      <c r="AF7" s="5"/>
      <c r="AG7" s="5"/>
    </row>
    <row r="8" spans="1:33" ht="20.25" outlineLevel="1">
      <c r="A8" s="210" t="s">
        <v>8</v>
      </c>
      <c r="B8" s="210"/>
      <c r="C8" s="210"/>
      <c r="D8" s="210"/>
      <c r="E8" s="210"/>
      <c r="F8" s="14"/>
      <c r="G8" s="7"/>
      <c r="H8" s="15"/>
      <c r="I8" s="16"/>
      <c r="J8" s="17"/>
      <c r="K8" s="18"/>
      <c r="L8" s="18"/>
      <c r="M8" s="18"/>
      <c r="N8" s="18"/>
      <c r="O8" s="18"/>
      <c r="P8" s="18"/>
      <c r="Q8" s="19"/>
      <c r="S8" s="20">
        <v>1</v>
      </c>
      <c r="T8" s="21">
        <v>0.025</v>
      </c>
      <c r="AB8" s="5"/>
      <c r="AC8" s="5"/>
      <c r="AD8" s="5"/>
      <c r="AE8" s="5"/>
      <c r="AF8" s="5"/>
      <c r="AG8" s="5"/>
    </row>
    <row r="9" spans="1:33" ht="20.25" outlineLevel="1">
      <c r="A9" s="210"/>
      <c r="B9" s="210"/>
      <c r="C9" s="210"/>
      <c r="D9" s="210"/>
      <c r="E9" s="210"/>
      <c r="F9" s="14"/>
      <c r="G9" s="7"/>
      <c r="H9" s="15"/>
      <c r="I9" s="134"/>
      <c r="J9" s="135"/>
      <c r="K9" s="24"/>
      <c r="L9" s="136"/>
      <c r="M9" s="136"/>
      <c r="N9" s="136"/>
      <c r="O9" s="24"/>
      <c r="P9" s="136"/>
      <c r="Q9" s="137"/>
      <c r="S9" s="20">
        <v>2</v>
      </c>
      <c r="T9" s="21">
        <v>0.035</v>
      </c>
      <c r="U9" s="211">
        <f>SUM(T9:T14)</f>
        <v>0.25</v>
      </c>
      <c r="AB9" s="5"/>
      <c r="AC9" s="5"/>
      <c r="AD9" s="5"/>
      <c r="AE9" s="5"/>
      <c r="AF9" s="5"/>
      <c r="AG9" s="5"/>
    </row>
    <row r="10" spans="1:33" ht="20.25" outlineLevel="1">
      <c r="A10" s="212" t="s">
        <v>9</v>
      </c>
      <c r="B10" s="212"/>
      <c r="C10" s="212"/>
      <c r="D10" s="213">
        <v>0.75</v>
      </c>
      <c r="E10" s="213"/>
      <c r="F10" s="10"/>
      <c r="G10" s="10"/>
      <c r="H10" s="15"/>
      <c r="I10" s="35"/>
      <c r="J10" s="138"/>
      <c r="K10" s="139"/>
      <c r="L10" s="35"/>
      <c r="M10" s="35"/>
      <c r="N10" s="35"/>
      <c r="O10" s="139"/>
      <c r="P10" s="35"/>
      <c r="Q10" s="35"/>
      <c r="S10" s="20">
        <v>3</v>
      </c>
      <c r="T10" s="21">
        <v>0.04</v>
      </c>
      <c r="U10" s="211"/>
      <c r="AB10" s="5"/>
      <c r="AC10" s="5"/>
      <c r="AD10" s="5"/>
      <c r="AE10" s="5"/>
      <c r="AF10" s="5"/>
      <c r="AG10" s="5"/>
    </row>
    <row r="11" spans="1:33" ht="20.25" outlineLevel="1">
      <c r="A11" s="203" t="s">
        <v>10</v>
      </c>
      <c r="B11" s="203"/>
      <c r="C11" s="203"/>
      <c r="D11" s="204">
        <v>0.17</v>
      </c>
      <c r="E11" s="204"/>
      <c r="F11" s="10"/>
      <c r="G11" s="10"/>
      <c r="H11" s="15"/>
      <c r="I11" s="35"/>
      <c r="J11" s="138"/>
      <c r="K11" s="140"/>
      <c r="L11" s="35"/>
      <c r="M11" s="35"/>
      <c r="N11" s="35"/>
      <c r="O11" s="140"/>
      <c r="P11" s="35"/>
      <c r="Q11" s="35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 outlineLevel="1">
      <c r="A12" s="203" t="s">
        <v>11</v>
      </c>
      <c r="B12" s="203"/>
      <c r="C12" s="203"/>
      <c r="D12" s="204">
        <v>1.9</v>
      </c>
      <c r="E12" s="204"/>
      <c r="F12" s="10"/>
      <c r="G12" s="10"/>
      <c r="H12" s="15"/>
      <c r="I12" s="35"/>
      <c r="J12" s="138"/>
      <c r="K12" s="40"/>
      <c r="L12" s="35"/>
      <c r="M12" s="35"/>
      <c r="N12" s="35"/>
      <c r="O12" s="40"/>
      <c r="P12" s="35"/>
      <c r="Q12" s="35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 outlineLevel="1">
      <c r="A13" s="203" t="s">
        <v>12</v>
      </c>
      <c r="B13" s="203"/>
      <c r="C13" s="203"/>
      <c r="D13" s="204" t="s">
        <v>13</v>
      </c>
      <c r="E13" s="204"/>
      <c r="F13" s="10"/>
      <c r="G13" s="10"/>
      <c r="H13" s="15"/>
      <c r="I13" s="35"/>
      <c r="J13" s="138"/>
      <c r="K13" s="139"/>
      <c r="L13" s="35"/>
      <c r="M13" s="35"/>
      <c r="N13" s="35"/>
      <c r="O13" s="139"/>
      <c r="P13" s="35"/>
      <c r="Q13" s="35"/>
      <c r="S13" s="70">
        <v>5</v>
      </c>
      <c r="T13" s="141">
        <v>0.04</v>
      </c>
      <c r="U13" s="211"/>
      <c r="AB13" s="5"/>
      <c r="AC13" s="5"/>
      <c r="AD13" s="5"/>
      <c r="AE13" s="5"/>
      <c r="AF13" s="5"/>
      <c r="AG13" s="5"/>
    </row>
    <row r="14" spans="1:33" ht="20.25" outlineLevel="1">
      <c r="A14" s="203" t="s">
        <v>14</v>
      </c>
      <c r="B14" s="203"/>
      <c r="C14" s="203"/>
      <c r="D14" s="204">
        <v>0.75</v>
      </c>
      <c r="E14" s="204"/>
      <c r="F14" s="10"/>
      <c r="G14" s="10"/>
      <c r="H14" s="15"/>
      <c r="I14" s="134"/>
      <c r="J14" s="135"/>
      <c r="K14" s="37"/>
      <c r="L14" s="136"/>
      <c r="M14" s="136"/>
      <c r="N14" s="136"/>
      <c r="O14" s="37"/>
      <c r="P14" s="136"/>
      <c r="Q14" s="137"/>
      <c r="S14" s="20">
        <v>6</v>
      </c>
      <c r="T14" s="21">
        <v>0.035</v>
      </c>
      <c r="U14" s="211"/>
      <c r="AB14" s="5"/>
      <c r="AC14" s="5"/>
      <c r="AD14" s="5"/>
      <c r="AE14" s="5"/>
      <c r="AF14" s="5"/>
      <c r="AG14" s="5"/>
    </row>
    <row r="15" spans="1:33" ht="20.25" outlineLevel="1">
      <c r="A15" s="205"/>
      <c r="B15" s="205"/>
      <c r="C15" s="205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U15" s="142"/>
      <c r="AB15" s="5"/>
      <c r="AC15" s="5"/>
      <c r="AD15" s="5"/>
      <c r="AE15" s="5"/>
      <c r="AF15" s="5"/>
      <c r="AG15" s="5"/>
    </row>
    <row r="16" spans="1:33" ht="20.25" outlineLevel="1">
      <c r="A16" s="9"/>
      <c r="B16" s="9"/>
      <c r="C16" s="9"/>
      <c r="D16" s="9"/>
      <c r="E16" s="9"/>
      <c r="F16" s="10"/>
      <c r="G16" s="10"/>
      <c r="H16" s="15"/>
      <c r="I16" s="143"/>
      <c r="J16" s="144"/>
      <c r="K16" s="143"/>
      <c r="L16" s="143"/>
      <c r="M16" s="143"/>
      <c r="N16" s="143"/>
      <c r="O16" s="143"/>
      <c r="P16" s="143"/>
      <c r="Q16" s="143"/>
      <c r="R16" s="143"/>
      <c r="S16" s="143"/>
      <c r="T16" s="145"/>
      <c r="U16" s="146"/>
      <c r="AB16" s="5"/>
      <c r="AC16" s="5"/>
      <c r="AD16" s="5"/>
      <c r="AE16" s="5"/>
      <c r="AF16" s="5"/>
      <c r="AG16" s="5"/>
    </row>
    <row r="17" spans="1:33" ht="22.5" outlineLevel="1">
      <c r="A17" s="9"/>
      <c r="B17" s="9"/>
      <c r="C17" s="9"/>
      <c r="D17" s="9"/>
      <c r="E17" s="9"/>
      <c r="F17" s="10"/>
      <c r="G17" s="10"/>
      <c r="H17" s="12" t="s">
        <v>4</v>
      </c>
      <c r="I17" s="220" t="s">
        <v>6</v>
      </c>
      <c r="J17" s="220"/>
      <c r="K17" s="147" t="s">
        <v>68</v>
      </c>
      <c r="L17" s="218" t="s">
        <v>6</v>
      </c>
      <c r="M17" s="218"/>
      <c r="N17" s="218"/>
      <c r="O17" s="147" t="s">
        <v>69</v>
      </c>
      <c r="P17" s="218" t="s">
        <v>6</v>
      </c>
      <c r="Q17" s="218"/>
      <c r="S17" s="143"/>
      <c r="T17" s="145"/>
      <c r="AB17" s="5"/>
      <c r="AC17" s="5"/>
      <c r="AD17" s="5"/>
      <c r="AE17" s="5"/>
      <c r="AF17" s="5"/>
      <c r="AG17" s="5"/>
    </row>
    <row r="18" spans="1:33" ht="20.25" outlineLevel="1">
      <c r="A18" s="9"/>
      <c r="B18" s="9"/>
      <c r="C18" s="9"/>
      <c r="D18" s="9"/>
      <c r="E18" s="9"/>
      <c r="F18" s="10"/>
      <c r="AB18" s="5"/>
      <c r="AC18" s="5"/>
      <c r="AD18" s="5"/>
      <c r="AE18" s="5"/>
      <c r="AF18" s="5"/>
      <c r="AG18" s="5"/>
    </row>
    <row r="19" spans="1:33" ht="20.25" outlineLevel="1">
      <c r="A19" s="9"/>
      <c r="B19" s="9"/>
      <c r="C19" s="9"/>
      <c r="D19" s="9"/>
      <c r="E19" s="9"/>
      <c r="F19" s="10"/>
      <c r="G19" s="10"/>
      <c r="H19" s="15"/>
      <c r="I19" s="12"/>
      <c r="K19" s="11"/>
      <c r="AB19" s="5"/>
      <c r="AC19" s="5"/>
      <c r="AD19" s="5"/>
      <c r="AE19" s="5"/>
      <c r="AF19" s="5"/>
      <c r="AG19" s="5"/>
    </row>
    <row r="20" spans="1:33" ht="20.25" outlineLevel="1">
      <c r="A20" s="9"/>
      <c r="B20" s="9"/>
      <c r="C20" s="9"/>
      <c r="D20" s="9"/>
      <c r="E20" s="9"/>
      <c r="F20" s="10"/>
      <c r="G20" s="10"/>
      <c r="H20" s="15"/>
      <c r="I20" s="12"/>
      <c r="K20" s="11"/>
      <c r="AB20" s="5"/>
      <c r="AC20" s="5"/>
      <c r="AD20" s="5"/>
      <c r="AE20" s="5"/>
      <c r="AF20" s="5"/>
      <c r="AG20" s="5"/>
    </row>
    <row r="21" spans="2:33" ht="20.25" outlineLevel="1">
      <c r="B21" s="46">
        <v>0.05</v>
      </c>
      <c r="D21" s="197" t="s">
        <v>6</v>
      </c>
      <c r="E21" s="148" t="s">
        <v>5</v>
      </c>
      <c r="F21" s="219" t="s">
        <v>6</v>
      </c>
      <c r="G21" s="219"/>
      <c r="H21" s="47" t="s">
        <v>5</v>
      </c>
      <c r="I21" s="219" t="s">
        <v>6</v>
      </c>
      <c r="J21" s="143"/>
      <c r="L21" s="206" t="s">
        <v>5</v>
      </c>
      <c r="M21" s="206"/>
      <c r="N21" s="206"/>
      <c r="O21" s="197" t="s">
        <v>6</v>
      </c>
      <c r="P21" s="197"/>
      <c r="Q21" s="197"/>
      <c r="R21" s="197"/>
      <c r="S21" s="198">
        <f>B21+B25</f>
        <v>0.1</v>
      </c>
      <c r="T21" s="199">
        <f>B21+B22+B25</f>
        <v>0.25</v>
      </c>
      <c r="AB21" s="5"/>
      <c r="AC21" s="5"/>
      <c r="AD21" s="5"/>
      <c r="AE21" s="5"/>
      <c r="AF21" s="5"/>
      <c r="AG21" s="5"/>
    </row>
    <row r="22" spans="2:33" ht="20.25" outlineLevel="1">
      <c r="B22" s="200">
        <v>0.15</v>
      </c>
      <c r="D22" s="197"/>
      <c r="E22" s="216" t="s">
        <v>15</v>
      </c>
      <c r="F22" s="219"/>
      <c r="G22" s="219"/>
      <c r="H22" s="216" t="s">
        <v>15</v>
      </c>
      <c r="I22" s="219"/>
      <c r="J22" s="143"/>
      <c r="L22" s="206"/>
      <c r="M22" s="206"/>
      <c r="N22" s="206"/>
      <c r="O22" s="197"/>
      <c r="P22" s="197"/>
      <c r="Q22" s="197"/>
      <c r="R22" s="197"/>
      <c r="S22" s="198"/>
      <c r="T22" s="199"/>
      <c r="AB22" s="5"/>
      <c r="AC22" s="5"/>
      <c r="AD22" s="5"/>
      <c r="AE22" s="5"/>
      <c r="AF22" s="5"/>
      <c r="AG22" s="5"/>
    </row>
    <row r="23" spans="2:33" ht="20.25" outlineLevel="1">
      <c r="B23" s="200"/>
      <c r="D23" s="197"/>
      <c r="E23" s="216"/>
      <c r="F23" s="219"/>
      <c r="G23" s="219"/>
      <c r="H23" s="216"/>
      <c r="I23" s="219"/>
      <c r="J23" s="217" t="s">
        <v>16</v>
      </c>
      <c r="K23" s="217"/>
      <c r="L23" s="201" t="s">
        <v>15</v>
      </c>
      <c r="M23" s="201"/>
      <c r="N23" s="201"/>
      <c r="O23" s="197"/>
      <c r="P23" s="197"/>
      <c r="Q23" s="197"/>
      <c r="R23" s="197"/>
      <c r="S23" s="202">
        <f>B22</f>
        <v>0.15</v>
      </c>
      <c r="T23" s="199"/>
      <c r="AB23" s="5"/>
      <c r="AC23" s="5"/>
      <c r="AD23" s="5"/>
      <c r="AE23" s="5"/>
      <c r="AF23" s="5"/>
      <c r="AG23" s="5"/>
    </row>
    <row r="24" spans="2:33" ht="20.25" outlineLevel="1">
      <c r="B24" s="200"/>
      <c r="D24" s="197"/>
      <c r="E24" s="216"/>
      <c r="F24" s="219"/>
      <c r="G24" s="219"/>
      <c r="H24" s="216"/>
      <c r="I24" s="219"/>
      <c r="J24" s="149"/>
      <c r="L24" s="201"/>
      <c r="M24" s="201"/>
      <c r="N24" s="201"/>
      <c r="O24" s="197"/>
      <c r="P24" s="197"/>
      <c r="Q24" s="197"/>
      <c r="R24" s="197"/>
      <c r="S24" s="202"/>
      <c r="T24" s="199"/>
      <c r="AB24" s="5"/>
      <c r="AC24" s="5"/>
      <c r="AD24" s="5"/>
      <c r="AE24" s="5"/>
      <c r="AF24" s="5"/>
      <c r="AG24" s="5"/>
    </row>
    <row r="25" spans="2:33" ht="20.25" outlineLevel="1">
      <c r="B25" s="46">
        <v>0.05</v>
      </c>
      <c r="D25" s="197"/>
      <c r="E25" s="148" t="s">
        <v>5</v>
      </c>
      <c r="F25" s="219"/>
      <c r="G25" s="219"/>
      <c r="H25" s="148" t="s">
        <v>5</v>
      </c>
      <c r="I25" s="219"/>
      <c r="J25" s="143"/>
      <c r="L25" s="201"/>
      <c r="M25" s="201"/>
      <c r="N25" s="201"/>
      <c r="O25" s="197"/>
      <c r="P25" s="197"/>
      <c r="Q25" s="197"/>
      <c r="R25" s="197"/>
      <c r="S25" s="202"/>
      <c r="T25" s="199"/>
      <c r="AB25" s="5"/>
      <c r="AC25" s="5"/>
      <c r="AD25" s="5"/>
      <c r="AE25" s="5"/>
      <c r="AF25" s="5"/>
      <c r="AG25" s="5"/>
    </row>
    <row r="26" spans="8:33" ht="20.25" outlineLevel="1">
      <c r="H26" s="5"/>
      <c r="AB26" s="5"/>
      <c r="AC26" s="5"/>
      <c r="AD26" s="5"/>
      <c r="AE26" s="5"/>
      <c r="AF26" s="5"/>
      <c r="AG26" s="5"/>
    </row>
    <row r="27" spans="4:32" ht="20.25" outlineLevel="1">
      <c r="D27" s="48">
        <f>(D28-E27-F27-H27)/2</f>
        <v>0.097</v>
      </c>
      <c r="E27" s="21">
        <v>0.054</v>
      </c>
      <c r="F27" s="190">
        <v>0.196</v>
      </c>
      <c r="G27" s="190"/>
      <c r="H27" s="21">
        <v>0.054</v>
      </c>
      <c r="I27" s="48">
        <f>D27</f>
        <v>0.097</v>
      </c>
      <c r="L27" s="214">
        <f>E27+H27</f>
        <v>0.108</v>
      </c>
      <c r="M27" s="214"/>
      <c r="N27" s="214"/>
      <c r="O27" s="214">
        <f>D27+F27+I27</f>
        <v>0.39</v>
      </c>
      <c r="P27" s="214"/>
      <c r="Q27" s="214"/>
      <c r="R27" s="214"/>
      <c r="AA27" s="5"/>
      <c r="AB27" s="5"/>
      <c r="AC27" s="5"/>
      <c r="AD27" s="5"/>
      <c r="AE27" s="5"/>
      <c r="AF27" s="5"/>
    </row>
    <row r="28" spans="1:32" ht="20.25" outlineLevel="1">
      <c r="A28" s="9"/>
      <c r="B28" s="9"/>
      <c r="C28" s="9"/>
      <c r="D28" s="192">
        <v>0.498</v>
      </c>
      <c r="E28" s="192"/>
      <c r="F28" s="192"/>
      <c r="G28" s="192"/>
      <c r="H28" s="192"/>
      <c r="I28" s="192"/>
      <c r="J28" s="11"/>
      <c r="N28" s="215">
        <f>L27+O27</f>
        <v>0.498</v>
      </c>
      <c r="O28" s="215"/>
      <c r="AA28" s="5"/>
      <c r="AB28" s="5"/>
      <c r="AC28" s="5"/>
      <c r="AD28" s="5"/>
      <c r="AE28" s="5"/>
      <c r="AF28" s="5"/>
    </row>
    <row r="29" spans="1:33" ht="20.25" outlineLevel="1">
      <c r="A29" s="9"/>
      <c r="B29" s="9"/>
      <c r="C29" s="9"/>
      <c r="D29" s="9"/>
      <c r="E29" s="9"/>
      <c r="F29" s="10"/>
      <c r="G29" s="10"/>
      <c r="H29" s="15"/>
      <c r="I29" s="12"/>
      <c r="K29" s="11"/>
      <c r="AB29" s="5"/>
      <c r="AC29" s="5"/>
      <c r="AD29" s="5"/>
      <c r="AE29" s="5"/>
      <c r="AF29" s="5"/>
      <c r="AG29" s="5"/>
    </row>
    <row r="30" spans="1:33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27" ht="20.25">
      <c r="A31" s="51"/>
      <c r="B31" s="5"/>
      <c r="C31" s="5"/>
      <c r="D31" s="5"/>
      <c r="E31" s="5"/>
      <c r="F31" s="51"/>
      <c r="G31" s="51"/>
      <c r="H31" s="51"/>
      <c r="I31" s="51"/>
      <c r="J31" s="51"/>
      <c r="K31" s="51"/>
      <c r="L31" s="51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</row>
    <row r="32" spans="1:19" s="57" customFormat="1" ht="25.5" customHeight="1">
      <c r="A32" s="193" t="s">
        <v>17</v>
      </c>
      <c r="B32" s="194" t="s">
        <v>18</v>
      </c>
      <c r="C32" s="194"/>
      <c r="D32" s="52"/>
      <c r="E32" s="53" t="s">
        <v>4</v>
      </c>
      <c r="F32" s="54"/>
      <c r="G32" s="195" t="s">
        <v>5</v>
      </c>
      <c r="H32" s="195"/>
      <c r="I32" s="195" t="s">
        <v>19</v>
      </c>
      <c r="J32" s="195"/>
      <c r="K32" s="196" t="s">
        <v>6</v>
      </c>
      <c r="L32" s="196"/>
      <c r="M32" s="54"/>
      <c r="N32" s="55"/>
      <c r="O32" s="56"/>
      <c r="P32" s="186" t="s">
        <v>20</v>
      </c>
      <c r="Q32" s="186"/>
      <c r="R32" s="186"/>
      <c r="S32" s="186"/>
    </row>
    <row r="33" spans="1:19" ht="12.75">
      <c r="A33" s="193"/>
      <c r="B33" s="194"/>
      <c r="C33" s="194"/>
      <c r="D33" s="187">
        <f>T21*D28</f>
        <v>0.1245</v>
      </c>
      <c r="E33" s="187"/>
      <c r="F33" s="187"/>
      <c r="G33" s="58" t="s">
        <v>21</v>
      </c>
      <c r="H33" s="58" t="s">
        <v>22</v>
      </c>
      <c r="I33" s="58" t="s">
        <v>21</v>
      </c>
      <c r="J33" s="58" t="s">
        <v>22</v>
      </c>
      <c r="K33" s="58" t="s">
        <v>21</v>
      </c>
      <c r="L33" s="59" t="s">
        <v>22</v>
      </c>
      <c r="M33" s="60"/>
      <c r="N33" s="61"/>
      <c r="O33" s="62"/>
      <c r="P33" s="186"/>
      <c r="Q33" s="186"/>
      <c r="R33" s="186"/>
      <c r="S33" s="186"/>
    </row>
    <row r="34" spans="1:19" s="68" customFormat="1" ht="12" customHeight="1">
      <c r="A34" s="193"/>
      <c r="B34" s="194"/>
      <c r="C34" s="194"/>
      <c r="D34" s="187"/>
      <c r="E34" s="187"/>
      <c r="F34" s="187"/>
      <c r="G34" s="63">
        <f>L27</f>
        <v>0.108</v>
      </c>
      <c r="H34" s="63">
        <f>S21</f>
        <v>0.1</v>
      </c>
      <c r="I34" s="63">
        <f>L27</f>
        <v>0.108</v>
      </c>
      <c r="J34" s="63">
        <f>S23</f>
        <v>0.15</v>
      </c>
      <c r="K34" s="63">
        <f>O27</f>
        <v>0.39</v>
      </c>
      <c r="L34" s="64">
        <f>T21</f>
        <v>0.25</v>
      </c>
      <c r="M34" s="65" t="s">
        <v>23</v>
      </c>
      <c r="N34" s="66"/>
      <c r="O34" s="67"/>
      <c r="P34" s="186"/>
      <c r="Q34" s="186"/>
      <c r="R34" s="186"/>
      <c r="S34" s="186"/>
    </row>
    <row r="35" spans="1:19" ht="18" customHeight="1">
      <c r="A35" s="193"/>
      <c r="B35" s="194"/>
      <c r="C35" s="194"/>
      <c r="D35" s="69"/>
      <c r="E35" s="70" t="s">
        <v>24</v>
      </c>
      <c r="F35" s="71"/>
      <c r="G35" s="176">
        <f>G34*H34/$D$33</f>
        <v>0.08674698795180723</v>
      </c>
      <c r="H35" s="176"/>
      <c r="I35" s="176">
        <f>I34*J34/$D$33</f>
        <v>0.13012048192771083</v>
      </c>
      <c r="J35" s="176"/>
      <c r="K35" s="188">
        <f>K34*L34/$D$33</f>
        <v>0.783132530120482</v>
      </c>
      <c r="L35" s="188"/>
      <c r="M35" s="74">
        <f>K35+I35+G35</f>
        <v>1</v>
      </c>
      <c r="N35" s="75"/>
      <c r="O35" s="8"/>
      <c r="P35" s="186"/>
      <c r="Q35" s="186"/>
      <c r="R35" s="186"/>
      <c r="S35" s="186"/>
    </row>
    <row r="36" spans="1:19" ht="12.75" customHeight="1">
      <c r="A36" s="193"/>
      <c r="B36" s="189">
        <f>SUM(B39:B52)</f>
        <v>0.29000000000000004</v>
      </c>
      <c r="C36" s="189"/>
      <c r="D36" s="76"/>
      <c r="E36" s="77"/>
      <c r="F36" s="78"/>
      <c r="G36" s="79"/>
      <c r="H36" s="79"/>
      <c r="I36" s="79"/>
      <c r="J36" s="79"/>
      <c r="K36" s="79"/>
      <c r="L36" s="79"/>
      <c r="M36" s="79"/>
      <c r="N36" s="49"/>
      <c r="O36" s="8"/>
      <c r="P36" s="186"/>
      <c r="Q36" s="186"/>
      <c r="R36" s="186"/>
      <c r="S36" s="186"/>
    </row>
    <row r="37" spans="1:19" s="86" customFormat="1" ht="14.25" customHeight="1">
      <c r="A37" s="183" t="s">
        <v>25</v>
      </c>
      <c r="B37" s="183"/>
      <c r="C37" s="183"/>
      <c r="D37" s="80"/>
      <c r="E37" s="81" t="s">
        <v>26</v>
      </c>
      <c r="F37" s="81"/>
      <c r="G37" s="82">
        <v>25</v>
      </c>
      <c r="H37" s="83"/>
      <c r="I37" s="82">
        <v>25</v>
      </c>
      <c r="J37" s="83"/>
      <c r="K37" s="82">
        <v>25</v>
      </c>
      <c r="L37" s="83"/>
      <c r="M37" s="184" t="s">
        <v>27</v>
      </c>
      <c r="N37" s="184"/>
      <c r="O37" s="184"/>
      <c r="P37" s="184"/>
      <c r="Q37" s="184"/>
      <c r="R37" s="84"/>
      <c r="S37" s="85"/>
    </row>
    <row r="38" spans="1:19" s="86" customFormat="1" ht="12.75" customHeight="1">
      <c r="A38" s="183"/>
      <c r="B38" s="183"/>
      <c r="C38" s="183"/>
      <c r="D38" s="87"/>
      <c r="E38" s="88" t="s">
        <v>28</v>
      </c>
      <c r="F38" s="88"/>
      <c r="G38" s="72"/>
      <c r="H38" s="72">
        <f>1/G37</f>
        <v>0.04</v>
      </c>
      <c r="I38" s="72"/>
      <c r="J38" s="72">
        <f>1/I37</f>
        <v>0.04</v>
      </c>
      <c r="K38" s="72"/>
      <c r="L38" s="72">
        <f>1/K37</f>
        <v>0.04</v>
      </c>
      <c r="M38" s="89"/>
      <c r="N38" s="89"/>
      <c r="O38" s="90" t="s">
        <v>29</v>
      </c>
      <c r="P38" s="91"/>
      <c r="Q38" s="91"/>
      <c r="R38" s="181">
        <v>0.04</v>
      </c>
      <c r="S38" s="181"/>
    </row>
    <row r="39" spans="1:19" ht="12.75" customHeight="1">
      <c r="A39" s="182" t="s">
        <v>30</v>
      </c>
      <c r="B39" s="185">
        <f>T8</f>
        <v>0.025</v>
      </c>
      <c r="C39" s="185"/>
      <c r="D39" s="93"/>
      <c r="E39" s="94" t="s">
        <v>31</v>
      </c>
      <c r="F39" s="94"/>
      <c r="G39" s="95">
        <f>D10</f>
        <v>0.75</v>
      </c>
      <c r="H39" s="95"/>
      <c r="I39" s="95">
        <f>D10</f>
        <v>0.75</v>
      </c>
      <c r="J39" s="95"/>
      <c r="K39" s="95">
        <f>D10</f>
        <v>0.75</v>
      </c>
      <c r="L39" s="95"/>
      <c r="M39" s="17"/>
      <c r="N39" s="17"/>
      <c r="O39" s="96" t="s">
        <v>32</v>
      </c>
      <c r="P39" s="180">
        <f>G39*G35+I39*I35+K39*K35</f>
        <v>0.75</v>
      </c>
      <c r="Q39" s="180"/>
      <c r="R39" s="97"/>
      <c r="S39" s="98"/>
    </row>
    <row r="40" spans="1:19" ht="11.25">
      <c r="A40" s="182"/>
      <c r="B40" s="185"/>
      <c r="C40" s="185"/>
      <c r="D40" s="92"/>
      <c r="E40" s="8"/>
      <c r="F40" s="99" t="s">
        <v>33</v>
      </c>
      <c r="G40" s="72"/>
      <c r="H40" s="72">
        <f>B39/G39</f>
        <v>0.03333333333333333</v>
      </c>
      <c r="I40" s="72"/>
      <c r="J40" s="72">
        <f>B39/I39</f>
        <v>0.03333333333333333</v>
      </c>
      <c r="K40" s="72"/>
      <c r="L40" s="72">
        <f>B39/K39</f>
        <v>0.03333333333333333</v>
      </c>
      <c r="M40" s="100"/>
      <c r="N40" s="100"/>
      <c r="O40" s="99" t="s">
        <v>34</v>
      </c>
      <c r="P40" s="8"/>
      <c r="Q40" s="8"/>
      <c r="R40" s="181">
        <f>B39/P39</f>
        <v>0.03333333333333333</v>
      </c>
      <c r="S40" s="181"/>
    </row>
    <row r="41" spans="1:19" ht="11.25">
      <c r="A41" s="178">
        <v>2</v>
      </c>
      <c r="B41" s="179">
        <f>T9</f>
        <v>0.035</v>
      </c>
      <c r="C41" s="179"/>
      <c r="D41" s="102"/>
      <c r="E41" s="94" t="s">
        <v>35</v>
      </c>
      <c r="F41" s="94"/>
      <c r="G41" s="95">
        <f>D11</f>
        <v>0.17</v>
      </c>
      <c r="H41" s="95"/>
      <c r="I41" s="95">
        <f>D11</f>
        <v>0.17</v>
      </c>
      <c r="J41" s="95"/>
      <c r="K41" s="95">
        <f>D11</f>
        <v>0.17</v>
      </c>
      <c r="L41" s="95"/>
      <c r="M41" s="95"/>
      <c r="N41" s="95"/>
      <c r="O41" s="96" t="s">
        <v>36</v>
      </c>
      <c r="P41" s="180">
        <f>G41*G35+I41*I35+K41*K35</f>
        <v>0.17000000000000004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37</v>
      </c>
      <c r="F42" s="20"/>
      <c r="G42" s="72"/>
      <c r="H42" s="72">
        <f>B41/G41</f>
        <v>0.2058823529411765</v>
      </c>
      <c r="I42" s="72"/>
      <c r="J42" s="72">
        <f>B41/I41</f>
        <v>0.2058823529411765</v>
      </c>
      <c r="K42" s="72"/>
      <c r="L42" s="72">
        <f>B41/K41</f>
        <v>0.2058823529411765</v>
      </c>
      <c r="M42" s="72"/>
      <c r="N42" s="72"/>
      <c r="O42" s="99" t="s">
        <v>38</v>
      </c>
      <c r="P42" s="8"/>
      <c r="Q42" s="8"/>
      <c r="R42" s="181">
        <f>B41/P41</f>
        <v>0.20588235294117643</v>
      </c>
      <c r="S42" s="181"/>
    </row>
    <row r="43" spans="1:19" ht="11.25">
      <c r="A43" s="178">
        <v>3</v>
      </c>
      <c r="B43" s="179">
        <f>T10</f>
        <v>0.04</v>
      </c>
      <c r="C43" s="179"/>
      <c r="D43" s="102"/>
      <c r="E43" s="94" t="s">
        <v>39</v>
      </c>
      <c r="F43" s="94"/>
      <c r="G43" s="95">
        <f>D11</f>
        <v>0.17</v>
      </c>
      <c r="H43" s="95"/>
      <c r="I43" s="95">
        <f>D11</f>
        <v>0.17</v>
      </c>
      <c r="J43" s="95"/>
      <c r="K43" s="95">
        <f>D12</f>
        <v>1.9</v>
      </c>
      <c r="L43" s="95"/>
      <c r="M43" s="95"/>
      <c r="N43" s="95"/>
      <c r="O43" s="96" t="s">
        <v>40</v>
      </c>
      <c r="P43" s="180">
        <f>G43*G35+I43*I35+K43*K35</f>
        <v>1.524819277108434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41</v>
      </c>
      <c r="F44" s="20"/>
      <c r="G44" s="72"/>
      <c r="H44" s="72">
        <f>B43/G43</f>
        <v>0.23529411764705882</v>
      </c>
      <c r="I44" s="72"/>
      <c r="J44" s="72">
        <f>B43/I43</f>
        <v>0.23529411764705882</v>
      </c>
      <c r="K44" s="72"/>
      <c r="L44" s="72">
        <f>B43/K43</f>
        <v>0.02105263157894737</v>
      </c>
      <c r="M44" s="72"/>
      <c r="N44" s="72"/>
      <c r="O44" s="99" t="s">
        <v>42</v>
      </c>
      <c r="P44" s="8"/>
      <c r="Q44" s="8"/>
      <c r="R44" s="181">
        <f>B43/P43</f>
        <v>0.02623261694058154</v>
      </c>
      <c r="S44" s="181"/>
    </row>
    <row r="45" spans="1:19" ht="11.25">
      <c r="A45" s="178">
        <v>4</v>
      </c>
      <c r="B45" s="179">
        <f>T11</f>
        <v>0.1</v>
      </c>
      <c r="C45" s="179"/>
      <c r="D45" s="102"/>
      <c r="E45" s="94" t="s">
        <v>43</v>
      </c>
      <c r="F45" s="94"/>
      <c r="G45" s="95">
        <f>D12</f>
        <v>1.9</v>
      </c>
      <c r="H45" s="95"/>
      <c r="I45" s="95">
        <f>D11</f>
        <v>0.17</v>
      </c>
      <c r="J45" s="95"/>
      <c r="K45" s="95">
        <f>D12</f>
        <v>1.9</v>
      </c>
      <c r="L45" s="95"/>
      <c r="M45" s="95"/>
      <c r="N45" s="95"/>
      <c r="O45" s="96" t="s">
        <v>44</v>
      </c>
      <c r="P45" s="180">
        <f>G45*G35+I45*I35+K45*K35</f>
        <v>1.6748915662650603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45</v>
      </c>
      <c r="F46" s="20"/>
      <c r="G46" s="72"/>
      <c r="H46" s="72">
        <f>B45/G45</f>
        <v>0.052631578947368425</v>
      </c>
      <c r="I46" s="72"/>
      <c r="J46" s="72">
        <f>B45/I45</f>
        <v>0.5882352941176471</v>
      </c>
      <c r="K46" s="72"/>
      <c r="L46" s="72">
        <f>B45/K45</f>
        <v>0.052631578947368425</v>
      </c>
      <c r="M46" s="72"/>
      <c r="N46" s="72"/>
      <c r="O46" s="99" t="s">
        <v>46</v>
      </c>
      <c r="P46" s="8"/>
      <c r="Q46" s="8"/>
      <c r="R46" s="181">
        <f>B45/P45</f>
        <v>0.05970535765667261</v>
      </c>
      <c r="S46" s="181"/>
    </row>
    <row r="47" spans="1:19" ht="11.25">
      <c r="A47" s="178">
        <v>5</v>
      </c>
      <c r="B47" s="179">
        <f>T13</f>
        <v>0.04</v>
      </c>
      <c r="C47" s="179"/>
      <c r="D47" s="102"/>
      <c r="E47" s="94" t="s">
        <v>47</v>
      </c>
      <c r="F47" s="94"/>
      <c r="G47" s="95">
        <f>D11</f>
        <v>0.17</v>
      </c>
      <c r="H47" s="95"/>
      <c r="I47" s="95">
        <f>D11</f>
        <v>0.17</v>
      </c>
      <c r="J47" s="95"/>
      <c r="K47" s="95">
        <f>D12</f>
        <v>1.9</v>
      </c>
      <c r="L47" s="95"/>
      <c r="M47" s="95"/>
      <c r="N47" s="95"/>
      <c r="O47" s="96" t="s">
        <v>44</v>
      </c>
      <c r="P47" s="180">
        <f>G47*G35+I47*I35+K47*K35</f>
        <v>1.524819277108434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48</v>
      </c>
      <c r="F48" s="20"/>
      <c r="G48" s="72"/>
      <c r="H48" s="72">
        <f>B47/G47</f>
        <v>0.23529411764705882</v>
      </c>
      <c r="I48" s="72"/>
      <c r="J48" s="72">
        <f>B47/I47</f>
        <v>0.23529411764705882</v>
      </c>
      <c r="K48" s="72"/>
      <c r="L48" s="72">
        <f>B47/K47</f>
        <v>0.02105263157894737</v>
      </c>
      <c r="M48" s="72"/>
      <c r="N48" s="72"/>
      <c r="O48" s="99" t="s">
        <v>46</v>
      </c>
      <c r="P48" s="8"/>
      <c r="Q48" s="8"/>
      <c r="R48" s="181">
        <f>B47/P47</f>
        <v>0.02623261694058154</v>
      </c>
      <c r="S48" s="181"/>
    </row>
    <row r="49" spans="1:19" ht="11.25">
      <c r="A49" s="178">
        <v>6</v>
      </c>
      <c r="B49" s="179">
        <f>T14</f>
        <v>0.035</v>
      </c>
      <c r="C49" s="179"/>
      <c r="D49" s="102"/>
      <c r="E49" s="94" t="s">
        <v>49</v>
      </c>
      <c r="F49" s="94"/>
      <c r="G49" s="95">
        <f>D11</f>
        <v>0.17</v>
      </c>
      <c r="H49" s="95"/>
      <c r="I49" s="95">
        <f>D11</f>
        <v>0.17</v>
      </c>
      <c r="J49" s="95"/>
      <c r="K49" s="95">
        <f>D11</f>
        <v>0.17</v>
      </c>
      <c r="L49" s="95"/>
      <c r="M49" s="95"/>
      <c r="N49" s="95"/>
      <c r="O49" s="96" t="s">
        <v>44</v>
      </c>
      <c r="P49" s="180">
        <f>G49*G35+I49*I35+K49*K35</f>
        <v>0.17000000000000004</v>
      </c>
      <c r="Q49" s="180"/>
      <c r="R49" s="97"/>
      <c r="S49" s="98"/>
    </row>
    <row r="50" spans="1:19" ht="11.25">
      <c r="A50" s="178"/>
      <c r="B50" s="179"/>
      <c r="C50" s="179"/>
      <c r="D50" s="101"/>
      <c r="E50" s="20" t="s">
        <v>50</v>
      </c>
      <c r="F50" s="20"/>
      <c r="G50" s="72"/>
      <c r="H50" s="72">
        <f>B49/G49</f>
        <v>0.2058823529411765</v>
      </c>
      <c r="I50" s="72"/>
      <c r="J50" s="72">
        <f>B49/I49</f>
        <v>0.2058823529411765</v>
      </c>
      <c r="K50" s="72"/>
      <c r="L50" s="72">
        <f>B49/K49</f>
        <v>0.2058823529411765</v>
      </c>
      <c r="M50" s="72"/>
      <c r="N50" s="72"/>
      <c r="O50" s="99" t="s">
        <v>46</v>
      </c>
      <c r="P50" s="8"/>
      <c r="Q50" s="8"/>
      <c r="R50" s="181">
        <f>B49/P49</f>
        <v>0.20588235294117643</v>
      </c>
      <c r="S50" s="181"/>
    </row>
    <row r="51" spans="1:19" ht="11.25">
      <c r="A51" s="182" t="s">
        <v>51</v>
      </c>
      <c r="B51" s="179">
        <f>T15</f>
        <v>0.015</v>
      </c>
      <c r="C51" s="179"/>
      <c r="D51" s="102"/>
      <c r="E51" s="94" t="s">
        <v>52</v>
      </c>
      <c r="F51" s="94"/>
      <c r="G51" s="95">
        <f>D14</f>
        <v>0.75</v>
      </c>
      <c r="H51" s="95"/>
      <c r="I51" s="95">
        <f>D14</f>
        <v>0.75</v>
      </c>
      <c r="J51" s="95"/>
      <c r="K51" s="95">
        <f>D14</f>
        <v>0.75</v>
      </c>
      <c r="L51" s="95"/>
      <c r="M51" s="95"/>
      <c r="N51" s="95"/>
      <c r="O51" s="96" t="s">
        <v>44</v>
      </c>
      <c r="P51" s="180">
        <f>G51*G35+I51*I35+K51*K35</f>
        <v>0.75</v>
      </c>
      <c r="Q51" s="180"/>
      <c r="R51" s="97"/>
      <c r="S51" s="98"/>
    </row>
    <row r="52" spans="1:19" ht="11.25">
      <c r="A52" s="182"/>
      <c r="B52" s="179"/>
      <c r="C52" s="179"/>
      <c r="D52" s="101"/>
      <c r="E52" s="20" t="s">
        <v>53</v>
      </c>
      <c r="F52" s="20"/>
      <c r="G52" s="72"/>
      <c r="H52" s="72">
        <f>B51/G51</f>
        <v>0.02</v>
      </c>
      <c r="I52" s="72"/>
      <c r="J52" s="72">
        <f>B51/I51</f>
        <v>0.02</v>
      </c>
      <c r="K52" s="72"/>
      <c r="L52" s="72">
        <f>B51/K51</f>
        <v>0.02</v>
      </c>
      <c r="M52" s="72"/>
      <c r="N52" s="72"/>
      <c r="O52" s="99" t="s">
        <v>46</v>
      </c>
      <c r="P52" s="8"/>
      <c r="Q52" s="8"/>
      <c r="R52" s="181">
        <f>B51/P51</f>
        <v>0.02</v>
      </c>
      <c r="S52" s="181"/>
    </row>
    <row r="53" spans="1:19" ht="12.75" customHeight="1">
      <c r="A53" s="171" t="s">
        <v>54</v>
      </c>
      <c r="B53" s="171"/>
      <c r="C53" s="171"/>
      <c r="D53" s="103"/>
      <c r="E53" s="104" t="s">
        <v>55</v>
      </c>
      <c r="F53" s="105"/>
      <c r="G53" s="95"/>
      <c r="H53" s="95"/>
      <c r="I53" s="95"/>
      <c r="J53" s="95"/>
      <c r="K53" s="95"/>
      <c r="L53" s="95"/>
      <c r="M53" s="106"/>
      <c r="N53" s="106"/>
      <c r="O53" s="107" t="s">
        <v>56</v>
      </c>
      <c r="P53" s="108"/>
      <c r="Q53" s="109"/>
      <c r="R53" s="97"/>
      <c r="S53" s="98"/>
    </row>
    <row r="54" spans="1:19" ht="11.25">
      <c r="A54" s="171"/>
      <c r="B54" s="171"/>
      <c r="C54" s="171"/>
      <c r="D54" s="110"/>
      <c r="E54" s="111" t="s">
        <v>57</v>
      </c>
      <c r="F54" s="111"/>
      <c r="G54" s="112"/>
      <c r="H54" s="112">
        <v>0.13</v>
      </c>
      <c r="I54" s="112"/>
      <c r="J54" s="112">
        <v>0.13</v>
      </c>
      <c r="K54" s="112"/>
      <c r="L54" s="112">
        <v>0.13</v>
      </c>
      <c r="M54" s="113"/>
      <c r="N54" s="113"/>
      <c r="O54" s="114" t="s">
        <v>58</v>
      </c>
      <c r="P54" s="115"/>
      <c r="Q54" s="116"/>
      <c r="R54" s="172">
        <v>0.13</v>
      </c>
      <c r="S54" s="172"/>
    </row>
    <row r="55" spans="1:19" s="11" customFormat="1" ht="20.25" customHeight="1">
      <c r="A55" s="173" t="s">
        <v>59</v>
      </c>
      <c r="B55" s="173"/>
      <c r="C55" s="173"/>
      <c r="D55" s="174" t="s">
        <v>60</v>
      </c>
      <c r="E55" s="174"/>
      <c r="F55" s="174"/>
      <c r="G55" s="117"/>
      <c r="H55" s="89">
        <f>SUM(H38:H54)</f>
        <v>1.1583178534571723</v>
      </c>
      <c r="I55" s="117"/>
      <c r="J55" s="89">
        <f>SUM(J38:J54)</f>
        <v>1.693921568627451</v>
      </c>
      <c r="K55" s="117"/>
      <c r="L55" s="118">
        <f>SUM(L38:L54)</f>
        <v>0.7298348813209495</v>
      </c>
      <c r="M55" s="89"/>
      <c r="N55" s="119"/>
      <c r="O55" s="120"/>
      <c r="P55" s="121"/>
      <c r="Q55" s="122" t="s">
        <v>61</v>
      </c>
      <c r="R55" s="175">
        <f>R38+R40+R42+R44+R46+R48+R50+R52+R54</f>
        <v>0.7472686307535219</v>
      </c>
      <c r="S55" s="175"/>
    </row>
    <row r="56" spans="1:19" s="11" customFormat="1" ht="20.25" customHeight="1">
      <c r="A56" s="173"/>
      <c r="B56" s="173"/>
      <c r="C56" s="173"/>
      <c r="D56" s="176" t="s">
        <v>62</v>
      </c>
      <c r="E56" s="176"/>
      <c r="F56" s="176"/>
      <c r="G56" s="73"/>
      <c r="H56" s="100">
        <f>G35/H55</f>
        <v>0.0748904868321747</v>
      </c>
      <c r="I56" s="73"/>
      <c r="J56" s="100">
        <f>I35/J55</f>
        <v>0.07681611967025412</v>
      </c>
      <c r="K56" s="73"/>
      <c r="L56" s="123">
        <f>K35/L55</f>
        <v>1.073026995781659</v>
      </c>
      <c r="M56" s="89"/>
      <c r="N56" s="124"/>
      <c r="O56" s="125"/>
      <c r="P56" s="125"/>
      <c r="Q56" s="126" t="s">
        <v>63</v>
      </c>
      <c r="R56" s="177">
        <f>1/SUM(G56:N56)</f>
        <v>0.816504093735187</v>
      </c>
      <c r="S56" s="177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7"/>
      <c r="O57" s="128"/>
      <c r="P57" s="128"/>
      <c r="Q57" s="129" t="s">
        <v>64</v>
      </c>
      <c r="R57" s="169">
        <f>(R55+R56)/2</f>
        <v>0.7818863622443544</v>
      </c>
      <c r="S57" s="169"/>
      <c r="T57" s="130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1"/>
      <c r="O58" s="132"/>
      <c r="P58" s="133" t="s">
        <v>65</v>
      </c>
      <c r="Q58" s="133"/>
      <c r="R58" s="170">
        <f>1/R57</f>
        <v>1.278958232663842</v>
      </c>
      <c r="S58" s="17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F58" s="130"/>
    </row>
    <row r="59" spans="1:33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130"/>
    </row>
    <row r="60" spans="8:33" ht="12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130"/>
    </row>
    <row r="61" spans="8:31" ht="11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1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4" ht="11.25">
      <c r="L64" s="8"/>
    </row>
    <row r="71" s="68" customFormat="1" ht="8.25"/>
  </sheetData>
  <sheetProtection/>
  <mergeCells count="93">
    <mergeCell ref="A2:D2"/>
    <mergeCell ref="I7:J7"/>
    <mergeCell ref="L7:N7"/>
    <mergeCell ref="P7:Q7"/>
    <mergeCell ref="S7:T7"/>
    <mergeCell ref="A8:E9"/>
    <mergeCell ref="U9:U14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D14:E14"/>
    <mergeCell ref="A15:C15"/>
    <mergeCell ref="I17:J17"/>
    <mergeCell ref="L17:N17"/>
    <mergeCell ref="P17:Q17"/>
    <mergeCell ref="D21:D25"/>
    <mergeCell ref="F21:G25"/>
    <mergeCell ref="I21:I25"/>
    <mergeCell ref="L21:N22"/>
    <mergeCell ref="O21:R25"/>
    <mergeCell ref="S21:S22"/>
    <mergeCell ref="T21:T25"/>
    <mergeCell ref="B22:B24"/>
    <mergeCell ref="E22:E24"/>
    <mergeCell ref="H22:H24"/>
    <mergeCell ref="J23:K23"/>
    <mergeCell ref="L23:N25"/>
    <mergeCell ref="S23:S25"/>
    <mergeCell ref="F27:G27"/>
    <mergeCell ref="L27:N27"/>
    <mergeCell ref="O27:R27"/>
    <mergeCell ref="D28:I28"/>
    <mergeCell ref="N28:O28"/>
    <mergeCell ref="A32:A36"/>
    <mergeCell ref="B32:C35"/>
    <mergeCell ref="G32:H32"/>
    <mergeCell ref="I32:J32"/>
    <mergeCell ref="K32:L32"/>
    <mergeCell ref="P32:S36"/>
    <mergeCell ref="D33:F34"/>
    <mergeCell ref="G35:H35"/>
    <mergeCell ref="I35:J35"/>
    <mergeCell ref="K35:L35"/>
    <mergeCell ref="B36:C36"/>
    <mergeCell ref="A37:C38"/>
    <mergeCell ref="M37:O37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51:A52"/>
    <mergeCell ref="B51:C52"/>
    <mergeCell ref="P51:Q51"/>
    <mergeCell ref="R52:S52"/>
    <mergeCell ref="R57:S57"/>
    <mergeCell ref="R58:S58"/>
    <mergeCell ref="A53:C54"/>
    <mergeCell ref="R54:S54"/>
    <mergeCell ref="A55:C56"/>
    <mergeCell ref="D55:F55"/>
    <mergeCell ref="R55:S55"/>
    <mergeCell ref="D56:F56"/>
    <mergeCell ref="R56:S56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="150" zoomScaleNormal="150" zoomScalePageLayoutView="0" workbookViewId="0" topLeftCell="A2">
      <selection activeCell="V16" sqref="V16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15" width="4.140625" style="1" customWidth="1"/>
    <col min="16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74</v>
      </c>
      <c r="C3" s="5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5"/>
      <c r="K6" s="11"/>
      <c r="AB6" s="5"/>
      <c r="AC6" s="5"/>
      <c r="AD6" s="5"/>
      <c r="AE6" s="5"/>
      <c r="AF6" s="5"/>
      <c r="AG6" s="5"/>
    </row>
    <row r="7" spans="1:33" ht="20.25">
      <c r="A7" s="9"/>
      <c r="B7" s="9"/>
      <c r="C7" s="9"/>
      <c r="D7" s="9"/>
      <c r="E7" s="9"/>
      <c r="F7" s="10"/>
      <c r="G7" s="10"/>
      <c r="H7" s="12"/>
      <c r="I7" s="209"/>
      <c r="J7" s="209"/>
      <c r="L7" s="209"/>
      <c r="M7" s="209"/>
      <c r="N7" s="209"/>
      <c r="P7" s="209"/>
      <c r="Q7" s="209"/>
      <c r="S7" s="209" t="s">
        <v>7</v>
      </c>
      <c r="T7" s="209"/>
      <c r="U7" s="13"/>
      <c r="AB7" s="5"/>
      <c r="AC7" s="5"/>
      <c r="AD7" s="5"/>
      <c r="AE7" s="5"/>
      <c r="AF7" s="5"/>
      <c r="AG7" s="5"/>
    </row>
    <row r="8" spans="1:33" ht="20.25">
      <c r="A8" s="210" t="s">
        <v>8</v>
      </c>
      <c r="B8" s="210"/>
      <c r="C8" s="210"/>
      <c r="D8" s="210"/>
      <c r="E8" s="210"/>
      <c r="F8" s="14"/>
      <c r="G8" s="7"/>
      <c r="H8" s="15"/>
      <c r="I8" s="16"/>
      <c r="J8" s="17"/>
      <c r="K8" s="18"/>
      <c r="L8" s="18"/>
      <c r="M8" s="18"/>
      <c r="N8" s="18"/>
      <c r="O8" s="18"/>
      <c r="P8" s="18"/>
      <c r="Q8" s="19"/>
      <c r="S8" s="20">
        <v>1</v>
      </c>
      <c r="T8" s="21">
        <v>0.16</v>
      </c>
      <c r="V8" s="1" t="s">
        <v>71</v>
      </c>
      <c r="AB8" s="5"/>
      <c r="AC8" s="5"/>
      <c r="AD8" s="5"/>
      <c r="AE8" s="5"/>
      <c r="AF8" s="5"/>
      <c r="AG8" s="5"/>
    </row>
    <row r="9" spans="1:33" ht="20.25">
      <c r="A9" s="210"/>
      <c r="B9" s="210"/>
      <c r="C9" s="210"/>
      <c r="D9" s="210"/>
      <c r="E9" s="210"/>
      <c r="F9" s="14"/>
      <c r="G9" s="7"/>
      <c r="H9" s="15"/>
      <c r="I9" s="134"/>
      <c r="J9" s="135"/>
      <c r="K9" s="24"/>
      <c r="L9" s="136"/>
      <c r="M9" s="136"/>
      <c r="N9" s="136"/>
      <c r="O9" s="24"/>
      <c r="P9" s="136"/>
      <c r="Q9" s="137"/>
      <c r="S9" s="20">
        <v>2</v>
      </c>
      <c r="T9" s="21">
        <v>0.035</v>
      </c>
      <c r="U9" s="211">
        <f>SUM(T9:T14)</f>
        <v>0.25</v>
      </c>
      <c r="AB9" s="5"/>
      <c r="AC9" s="5"/>
      <c r="AD9" s="5"/>
      <c r="AE9" s="5"/>
      <c r="AF9" s="5"/>
      <c r="AG9" s="5"/>
    </row>
    <row r="10" spans="1:33" ht="20.25">
      <c r="A10" s="212" t="s">
        <v>9</v>
      </c>
      <c r="B10" s="212"/>
      <c r="C10" s="212"/>
      <c r="D10" s="213">
        <v>0.032</v>
      </c>
      <c r="E10" s="213"/>
      <c r="F10" s="10"/>
      <c r="G10" s="10"/>
      <c r="H10" s="15"/>
      <c r="I10" s="35"/>
      <c r="J10" s="138"/>
      <c r="K10" s="139"/>
      <c r="L10" s="35"/>
      <c r="M10" s="35"/>
      <c r="N10" s="35"/>
      <c r="O10" s="139"/>
      <c r="P10" s="35"/>
      <c r="Q10" s="35"/>
      <c r="S10" s="20">
        <v>3</v>
      </c>
      <c r="T10" s="21">
        <v>0.04</v>
      </c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10</v>
      </c>
      <c r="B11" s="203"/>
      <c r="C11" s="203"/>
      <c r="D11" s="204">
        <v>0.17</v>
      </c>
      <c r="E11" s="204"/>
      <c r="F11" s="10"/>
      <c r="G11" s="10"/>
      <c r="H11" s="15"/>
      <c r="I11" s="35"/>
      <c r="J11" s="138"/>
      <c r="K11" s="140"/>
      <c r="L11" s="35"/>
      <c r="M11" s="35"/>
      <c r="N11" s="35"/>
      <c r="O11" s="140"/>
      <c r="P11" s="35"/>
      <c r="Q11" s="35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11</v>
      </c>
      <c r="B12" s="203"/>
      <c r="C12" s="203"/>
      <c r="D12" s="204">
        <v>1.9</v>
      </c>
      <c r="E12" s="204"/>
      <c r="F12" s="10"/>
      <c r="G12" s="10"/>
      <c r="H12" s="15"/>
      <c r="I12" s="35"/>
      <c r="J12" s="138"/>
      <c r="K12" s="40"/>
      <c r="L12" s="35"/>
      <c r="M12" s="35"/>
      <c r="N12" s="35"/>
      <c r="O12" s="40"/>
      <c r="P12" s="35"/>
      <c r="Q12" s="35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12</v>
      </c>
      <c r="B13" s="203"/>
      <c r="C13" s="203"/>
      <c r="D13" s="204" t="s">
        <v>13</v>
      </c>
      <c r="E13" s="204"/>
      <c r="F13" s="10"/>
      <c r="G13" s="10"/>
      <c r="H13" s="15"/>
      <c r="I13" s="35"/>
      <c r="J13" s="138"/>
      <c r="K13" s="139"/>
      <c r="L13" s="35"/>
      <c r="M13" s="35"/>
      <c r="N13" s="35"/>
      <c r="O13" s="139"/>
      <c r="P13" s="35"/>
      <c r="Q13" s="35"/>
      <c r="S13" s="70">
        <v>5</v>
      </c>
      <c r="T13" s="141">
        <v>0.04</v>
      </c>
      <c r="U13" s="211"/>
      <c r="AB13" s="5"/>
      <c r="AC13" s="5"/>
      <c r="AD13" s="5"/>
      <c r="AE13" s="5"/>
      <c r="AF13" s="5"/>
      <c r="AG13" s="5"/>
    </row>
    <row r="14" spans="1:33" ht="20.25">
      <c r="A14" s="203" t="s">
        <v>14</v>
      </c>
      <c r="B14" s="203"/>
      <c r="C14" s="203"/>
      <c r="D14" s="204">
        <v>0.75</v>
      </c>
      <c r="E14" s="204"/>
      <c r="F14" s="10"/>
      <c r="G14" s="10"/>
      <c r="H14" s="15"/>
      <c r="I14" s="134"/>
      <c r="J14" s="135"/>
      <c r="K14" s="37"/>
      <c r="L14" s="136"/>
      <c r="M14" s="136"/>
      <c r="N14" s="136"/>
      <c r="O14" s="37"/>
      <c r="P14" s="136"/>
      <c r="Q14" s="137"/>
      <c r="S14" s="20">
        <v>6</v>
      </c>
      <c r="T14" s="21">
        <v>0.035</v>
      </c>
      <c r="U14" s="211"/>
      <c r="AB14" s="5"/>
      <c r="AC14" s="5"/>
      <c r="AD14" s="5"/>
      <c r="AE14" s="5"/>
      <c r="AF14" s="5"/>
      <c r="AG14" s="5"/>
    </row>
    <row r="15" spans="1:33" ht="20.25">
      <c r="A15" s="205"/>
      <c r="B15" s="205"/>
      <c r="C15" s="205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U15" s="142"/>
      <c r="V15" s="1" t="s">
        <v>73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5"/>
      <c r="I16" s="143"/>
      <c r="J16" s="144"/>
      <c r="K16" s="143"/>
      <c r="L16" s="143"/>
      <c r="M16" s="143"/>
      <c r="N16" s="143"/>
      <c r="O16" s="143"/>
      <c r="P16" s="143"/>
      <c r="Q16" s="143"/>
      <c r="R16" s="143"/>
      <c r="S16" s="143"/>
      <c r="T16" s="145"/>
      <c r="U16" s="146"/>
      <c r="AB16" s="5"/>
      <c r="AC16" s="5"/>
      <c r="AD16" s="5"/>
      <c r="AE16" s="5"/>
      <c r="AF16" s="5"/>
      <c r="AG16" s="5"/>
    </row>
    <row r="17" spans="1:33" ht="22.5">
      <c r="A17" s="9"/>
      <c r="B17" s="9"/>
      <c r="C17" s="9"/>
      <c r="D17" s="9"/>
      <c r="E17" s="9"/>
      <c r="F17" s="10"/>
      <c r="G17" s="10"/>
      <c r="H17" s="12" t="s">
        <v>4</v>
      </c>
      <c r="I17" s="220" t="s">
        <v>6</v>
      </c>
      <c r="J17" s="220"/>
      <c r="K17" s="147" t="s">
        <v>68</v>
      </c>
      <c r="L17" s="218" t="s">
        <v>6</v>
      </c>
      <c r="M17" s="218"/>
      <c r="N17" s="218"/>
      <c r="O17" s="147" t="s">
        <v>69</v>
      </c>
      <c r="P17" s="218" t="s">
        <v>6</v>
      </c>
      <c r="Q17" s="218"/>
      <c r="S17" s="143"/>
      <c r="T17" s="145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AB18" s="5"/>
      <c r="AC18" s="5"/>
      <c r="AD18" s="5"/>
      <c r="AE18" s="5"/>
      <c r="AF18" s="5"/>
      <c r="AG18" s="5"/>
    </row>
    <row r="19" spans="1:33" ht="20.25">
      <c r="A19" s="9"/>
      <c r="B19" s="9"/>
      <c r="C19" s="9"/>
      <c r="D19" s="9"/>
      <c r="E19" s="9"/>
      <c r="F19" s="10"/>
      <c r="G19" s="10"/>
      <c r="H19" s="15"/>
      <c r="I19" s="12"/>
      <c r="K19" s="11"/>
      <c r="AB19" s="5"/>
      <c r="AC19" s="5"/>
      <c r="AD19" s="5"/>
      <c r="AE19" s="5"/>
      <c r="AF19" s="5"/>
      <c r="AG19" s="5"/>
    </row>
    <row r="20" spans="1:33" ht="20.25">
      <c r="A20" s="9"/>
      <c r="B20" s="9"/>
      <c r="C20" s="9"/>
      <c r="D20" s="9"/>
      <c r="E20" s="9"/>
      <c r="F20" s="10"/>
      <c r="G20" s="10"/>
      <c r="H20" s="15"/>
      <c r="I20" s="12"/>
      <c r="K20" s="11"/>
      <c r="AB20" s="5"/>
      <c r="AC20" s="5"/>
      <c r="AD20" s="5"/>
      <c r="AE20" s="5"/>
      <c r="AF20" s="5"/>
      <c r="AG20" s="5"/>
    </row>
    <row r="21" spans="2:33" ht="20.25">
      <c r="B21" s="46">
        <v>0.05</v>
      </c>
      <c r="D21" s="197" t="s">
        <v>6</v>
      </c>
      <c r="E21" s="148" t="s">
        <v>5</v>
      </c>
      <c r="F21" s="219" t="s">
        <v>6</v>
      </c>
      <c r="G21" s="219"/>
      <c r="H21" s="47" t="s">
        <v>5</v>
      </c>
      <c r="I21" s="219" t="s">
        <v>6</v>
      </c>
      <c r="J21" s="143"/>
      <c r="L21" s="206" t="s">
        <v>5</v>
      </c>
      <c r="M21" s="206"/>
      <c r="N21" s="206"/>
      <c r="O21" s="197" t="s">
        <v>6</v>
      </c>
      <c r="P21" s="197"/>
      <c r="Q21" s="197"/>
      <c r="R21" s="197"/>
      <c r="S21" s="198">
        <f>B21+B25</f>
        <v>0.1</v>
      </c>
      <c r="T21" s="199">
        <f>B21+B22+B25</f>
        <v>0.25</v>
      </c>
      <c r="AB21" s="5"/>
      <c r="AC21" s="5"/>
      <c r="AD21" s="5"/>
      <c r="AE21" s="5"/>
      <c r="AF21" s="5"/>
      <c r="AG21" s="5"/>
    </row>
    <row r="22" spans="2:33" ht="20.25">
      <c r="B22" s="200">
        <v>0.15</v>
      </c>
      <c r="D22" s="197"/>
      <c r="E22" s="216" t="s">
        <v>15</v>
      </c>
      <c r="F22" s="219"/>
      <c r="G22" s="219"/>
      <c r="H22" s="216" t="s">
        <v>15</v>
      </c>
      <c r="I22" s="219"/>
      <c r="J22" s="143"/>
      <c r="L22" s="206"/>
      <c r="M22" s="206"/>
      <c r="N22" s="206"/>
      <c r="O22" s="197"/>
      <c r="P22" s="197"/>
      <c r="Q22" s="197"/>
      <c r="R22" s="197"/>
      <c r="S22" s="198"/>
      <c r="T22" s="199"/>
      <c r="AB22" s="5"/>
      <c r="AC22" s="5"/>
      <c r="AD22" s="5"/>
      <c r="AE22" s="5"/>
      <c r="AF22" s="5"/>
      <c r="AG22" s="5"/>
    </row>
    <row r="23" spans="2:33" ht="20.25">
      <c r="B23" s="200"/>
      <c r="D23" s="197"/>
      <c r="E23" s="216"/>
      <c r="F23" s="219"/>
      <c r="G23" s="219"/>
      <c r="H23" s="216"/>
      <c r="I23" s="219"/>
      <c r="J23" s="217" t="s">
        <v>16</v>
      </c>
      <c r="K23" s="217"/>
      <c r="L23" s="201" t="s">
        <v>15</v>
      </c>
      <c r="M23" s="201"/>
      <c r="N23" s="201"/>
      <c r="O23" s="197"/>
      <c r="P23" s="197"/>
      <c r="Q23" s="197"/>
      <c r="R23" s="197"/>
      <c r="S23" s="202">
        <f>B22</f>
        <v>0.15</v>
      </c>
      <c r="T23" s="199"/>
      <c r="AB23" s="5"/>
      <c r="AC23" s="5"/>
      <c r="AD23" s="5"/>
      <c r="AE23" s="5"/>
      <c r="AF23" s="5"/>
      <c r="AG23" s="5"/>
    </row>
    <row r="24" spans="2:33" ht="20.25">
      <c r="B24" s="200"/>
      <c r="D24" s="197"/>
      <c r="E24" s="216"/>
      <c r="F24" s="219"/>
      <c r="G24" s="219"/>
      <c r="H24" s="216"/>
      <c r="I24" s="219"/>
      <c r="J24" s="149"/>
      <c r="L24" s="201"/>
      <c r="M24" s="201"/>
      <c r="N24" s="201"/>
      <c r="O24" s="197"/>
      <c r="P24" s="197"/>
      <c r="Q24" s="197"/>
      <c r="R24" s="197"/>
      <c r="S24" s="202"/>
      <c r="T24" s="199"/>
      <c r="AB24" s="5"/>
      <c r="AC24" s="5"/>
      <c r="AD24" s="5"/>
      <c r="AE24" s="5"/>
      <c r="AF24" s="5"/>
      <c r="AG24" s="5"/>
    </row>
    <row r="25" spans="2:33" ht="20.25">
      <c r="B25" s="46">
        <v>0.05</v>
      </c>
      <c r="D25" s="197"/>
      <c r="E25" s="148" t="s">
        <v>5</v>
      </c>
      <c r="F25" s="219"/>
      <c r="G25" s="219"/>
      <c r="H25" s="148" t="s">
        <v>5</v>
      </c>
      <c r="I25" s="219"/>
      <c r="J25" s="143"/>
      <c r="L25" s="201"/>
      <c r="M25" s="201"/>
      <c r="N25" s="201"/>
      <c r="O25" s="197"/>
      <c r="P25" s="197"/>
      <c r="Q25" s="197"/>
      <c r="R25" s="197"/>
      <c r="S25" s="202"/>
      <c r="T25" s="199"/>
      <c r="AB25" s="5"/>
      <c r="AC25" s="5"/>
      <c r="AD25" s="5"/>
      <c r="AE25" s="5"/>
      <c r="AF25" s="5"/>
      <c r="AG25" s="5"/>
    </row>
    <row r="26" spans="8:33" ht="20.25">
      <c r="H26" s="5"/>
      <c r="AB26" s="5"/>
      <c r="AC26" s="5"/>
      <c r="AD26" s="5"/>
      <c r="AE26" s="5"/>
      <c r="AF26" s="5"/>
      <c r="AG26" s="5"/>
    </row>
    <row r="27" spans="4:32" ht="20.25">
      <c r="D27" s="48">
        <f>(D28-E27-F27-H27)/2</f>
        <v>0.097</v>
      </c>
      <c r="E27" s="21">
        <v>0.054</v>
      </c>
      <c r="F27" s="190">
        <v>0.196</v>
      </c>
      <c r="G27" s="190"/>
      <c r="H27" s="21">
        <v>0.054</v>
      </c>
      <c r="I27" s="48">
        <f>D27</f>
        <v>0.097</v>
      </c>
      <c r="L27" s="214">
        <f>E27+H27</f>
        <v>0.108</v>
      </c>
      <c r="M27" s="214"/>
      <c r="N27" s="214"/>
      <c r="O27" s="214">
        <f>D27+F27+I27</f>
        <v>0.39</v>
      </c>
      <c r="P27" s="214"/>
      <c r="Q27" s="214"/>
      <c r="R27" s="214"/>
      <c r="AA27" s="5"/>
      <c r="AB27" s="5"/>
      <c r="AC27" s="5"/>
      <c r="AD27" s="5"/>
      <c r="AE27" s="5"/>
      <c r="AF27" s="5"/>
    </row>
    <row r="28" spans="1:32" ht="20.25">
      <c r="A28" s="9"/>
      <c r="B28" s="9"/>
      <c r="C28" s="9"/>
      <c r="D28" s="192">
        <v>0.498</v>
      </c>
      <c r="E28" s="192"/>
      <c r="F28" s="192"/>
      <c r="G28" s="192"/>
      <c r="H28" s="192"/>
      <c r="I28" s="192"/>
      <c r="J28" s="11"/>
      <c r="N28" s="215">
        <f>L27+O27</f>
        <v>0.498</v>
      </c>
      <c r="O28" s="215"/>
      <c r="AA28" s="5"/>
      <c r="AB28" s="5"/>
      <c r="AC28" s="5"/>
      <c r="AD28" s="5"/>
      <c r="AE28" s="5"/>
      <c r="AF28" s="5"/>
    </row>
    <row r="29" spans="1:33" ht="20.25">
      <c r="A29" s="9"/>
      <c r="B29" s="9"/>
      <c r="C29" s="9"/>
      <c r="D29" s="9"/>
      <c r="E29" s="9"/>
      <c r="F29" s="10"/>
      <c r="G29" s="10"/>
      <c r="H29" s="15"/>
      <c r="I29" s="12"/>
      <c r="K29" s="11"/>
      <c r="AB29" s="5"/>
      <c r="AC29" s="5"/>
      <c r="AD29" s="5"/>
      <c r="AE29" s="5"/>
      <c r="AF29" s="5"/>
      <c r="AG29" s="5"/>
    </row>
    <row r="30" spans="1:33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27" ht="20.25">
      <c r="A31" s="51"/>
      <c r="B31" s="5"/>
      <c r="C31" s="5"/>
      <c r="D31" s="5"/>
      <c r="E31" s="5"/>
      <c r="F31" s="51"/>
      <c r="G31" s="51"/>
      <c r="H31" s="51"/>
      <c r="I31" s="51"/>
      <c r="J31" s="51"/>
      <c r="K31" s="51"/>
      <c r="L31" s="51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</row>
    <row r="32" spans="1:19" s="57" customFormat="1" ht="25.5" customHeight="1">
      <c r="A32" s="193" t="s">
        <v>17</v>
      </c>
      <c r="B32" s="194" t="s">
        <v>18</v>
      </c>
      <c r="C32" s="194"/>
      <c r="D32" s="52"/>
      <c r="E32" s="53" t="s">
        <v>4</v>
      </c>
      <c r="F32" s="54"/>
      <c r="G32" s="195" t="s">
        <v>5</v>
      </c>
      <c r="H32" s="195"/>
      <c r="I32" s="195" t="s">
        <v>19</v>
      </c>
      <c r="J32" s="195"/>
      <c r="K32" s="196" t="s">
        <v>6</v>
      </c>
      <c r="L32" s="196"/>
      <c r="M32" s="54"/>
      <c r="N32" s="55"/>
      <c r="O32" s="56"/>
      <c r="P32" s="186" t="s">
        <v>20</v>
      </c>
      <c r="Q32" s="186"/>
      <c r="R32" s="186"/>
      <c r="S32" s="186"/>
    </row>
    <row r="33" spans="1:19" ht="12.75">
      <c r="A33" s="193"/>
      <c r="B33" s="194"/>
      <c r="C33" s="194"/>
      <c r="D33" s="187">
        <f>T21*D28</f>
        <v>0.1245</v>
      </c>
      <c r="E33" s="187"/>
      <c r="F33" s="187"/>
      <c r="G33" s="58" t="s">
        <v>21</v>
      </c>
      <c r="H33" s="58" t="s">
        <v>22</v>
      </c>
      <c r="I33" s="58" t="s">
        <v>21</v>
      </c>
      <c r="J33" s="58" t="s">
        <v>22</v>
      </c>
      <c r="K33" s="58" t="s">
        <v>21</v>
      </c>
      <c r="L33" s="59" t="s">
        <v>22</v>
      </c>
      <c r="M33" s="60"/>
      <c r="N33" s="61"/>
      <c r="O33" s="62"/>
      <c r="P33" s="186"/>
      <c r="Q33" s="186"/>
      <c r="R33" s="186"/>
      <c r="S33" s="186"/>
    </row>
    <row r="34" spans="1:19" s="68" customFormat="1" ht="12" customHeight="1">
      <c r="A34" s="193"/>
      <c r="B34" s="194"/>
      <c r="C34" s="194"/>
      <c r="D34" s="187"/>
      <c r="E34" s="187"/>
      <c r="F34" s="187"/>
      <c r="G34" s="63">
        <f>L27</f>
        <v>0.108</v>
      </c>
      <c r="H34" s="63">
        <f>S21</f>
        <v>0.1</v>
      </c>
      <c r="I34" s="63">
        <f>L27</f>
        <v>0.108</v>
      </c>
      <c r="J34" s="63">
        <f>S23</f>
        <v>0.15</v>
      </c>
      <c r="K34" s="63">
        <f>O27</f>
        <v>0.39</v>
      </c>
      <c r="L34" s="64">
        <f>T21</f>
        <v>0.25</v>
      </c>
      <c r="M34" s="65" t="s">
        <v>23</v>
      </c>
      <c r="N34" s="66"/>
      <c r="O34" s="67"/>
      <c r="P34" s="186"/>
      <c r="Q34" s="186"/>
      <c r="R34" s="186"/>
      <c r="S34" s="186"/>
    </row>
    <row r="35" spans="1:19" ht="18" customHeight="1">
      <c r="A35" s="193"/>
      <c r="B35" s="194"/>
      <c r="C35" s="194"/>
      <c r="D35" s="69"/>
      <c r="E35" s="70" t="s">
        <v>24</v>
      </c>
      <c r="F35" s="71"/>
      <c r="G35" s="176">
        <f>G34*H34/$D$33</f>
        <v>0.08674698795180723</v>
      </c>
      <c r="H35" s="176"/>
      <c r="I35" s="176">
        <f>I34*J34/$D$33</f>
        <v>0.13012048192771083</v>
      </c>
      <c r="J35" s="176"/>
      <c r="K35" s="188">
        <f>K34*L34/$D$33</f>
        <v>0.783132530120482</v>
      </c>
      <c r="L35" s="188"/>
      <c r="M35" s="74">
        <f>K35+I35+G35</f>
        <v>1</v>
      </c>
      <c r="N35" s="75"/>
      <c r="O35" s="8"/>
      <c r="P35" s="186"/>
      <c r="Q35" s="186"/>
      <c r="R35" s="186"/>
      <c r="S35" s="186"/>
    </row>
    <row r="36" spans="1:19" ht="12.75" customHeight="1">
      <c r="A36" s="193"/>
      <c r="B36" s="189">
        <f>SUM(B39:B52)</f>
        <v>0.42500000000000004</v>
      </c>
      <c r="C36" s="189"/>
      <c r="D36" s="76"/>
      <c r="E36" s="77"/>
      <c r="F36" s="78"/>
      <c r="G36" s="79"/>
      <c r="H36" s="79"/>
      <c r="I36" s="79"/>
      <c r="J36" s="79"/>
      <c r="K36" s="79"/>
      <c r="L36" s="79"/>
      <c r="M36" s="79"/>
      <c r="N36" s="49"/>
      <c r="O36" s="8"/>
      <c r="P36" s="186"/>
      <c r="Q36" s="186"/>
      <c r="R36" s="186"/>
      <c r="S36" s="186"/>
    </row>
    <row r="37" spans="1:19" s="86" customFormat="1" ht="14.25" customHeight="1">
      <c r="A37" s="183" t="s">
        <v>25</v>
      </c>
      <c r="B37" s="183"/>
      <c r="C37" s="183"/>
      <c r="D37" s="80"/>
      <c r="E37" s="81" t="s">
        <v>26</v>
      </c>
      <c r="F37" s="81"/>
      <c r="G37" s="82">
        <v>25</v>
      </c>
      <c r="H37" s="83"/>
      <c r="I37" s="82">
        <v>25</v>
      </c>
      <c r="J37" s="83"/>
      <c r="K37" s="82">
        <v>25</v>
      </c>
      <c r="L37" s="83"/>
      <c r="M37" s="184" t="s">
        <v>27</v>
      </c>
      <c r="N37" s="184"/>
      <c r="O37" s="184"/>
      <c r="P37" s="184"/>
      <c r="Q37" s="184"/>
      <c r="R37" s="84"/>
      <c r="S37" s="85"/>
    </row>
    <row r="38" spans="1:19" s="86" customFormat="1" ht="12.75" customHeight="1">
      <c r="A38" s="183"/>
      <c r="B38" s="183"/>
      <c r="C38" s="183"/>
      <c r="D38" s="87"/>
      <c r="E38" s="88" t="s">
        <v>28</v>
      </c>
      <c r="F38" s="88"/>
      <c r="G38" s="72"/>
      <c r="H38" s="72">
        <f>1/G37</f>
        <v>0.04</v>
      </c>
      <c r="I38" s="72"/>
      <c r="J38" s="72">
        <f>1/I37</f>
        <v>0.04</v>
      </c>
      <c r="K38" s="72"/>
      <c r="L38" s="72">
        <f>1/K37</f>
        <v>0.04</v>
      </c>
      <c r="M38" s="89"/>
      <c r="N38" s="89"/>
      <c r="O38" s="90" t="s">
        <v>29</v>
      </c>
      <c r="P38" s="91"/>
      <c r="Q38" s="91"/>
      <c r="R38" s="181">
        <v>0.04</v>
      </c>
      <c r="S38" s="181"/>
    </row>
    <row r="39" spans="1:19" ht="12.75" customHeight="1">
      <c r="A39" s="182" t="s">
        <v>30</v>
      </c>
      <c r="B39" s="185">
        <f>T8</f>
        <v>0.16</v>
      </c>
      <c r="C39" s="185"/>
      <c r="D39" s="93"/>
      <c r="E39" s="94" t="s">
        <v>31</v>
      </c>
      <c r="F39" s="94"/>
      <c r="G39" s="95">
        <f>D10</f>
        <v>0.032</v>
      </c>
      <c r="H39" s="95"/>
      <c r="I39" s="95">
        <f>D10</f>
        <v>0.032</v>
      </c>
      <c r="J39" s="95"/>
      <c r="K39" s="95">
        <f>D10</f>
        <v>0.032</v>
      </c>
      <c r="L39" s="95"/>
      <c r="M39" s="17"/>
      <c r="N39" s="17"/>
      <c r="O39" s="96" t="s">
        <v>32</v>
      </c>
      <c r="P39" s="180">
        <f>G39*G35+I39*I35+K39*K35</f>
        <v>0.032</v>
      </c>
      <c r="Q39" s="180"/>
      <c r="R39" s="97"/>
      <c r="S39" s="98"/>
    </row>
    <row r="40" spans="1:19" ht="11.25">
      <c r="A40" s="182"/>
      <c r="B40" s="185"/>
      <c r="C40" s="185"/>
      <c r="D40" s="92"/>
      <c r="E40" s="8"/>
      <c r="F40" s="99" t="s">
        <v>33</v>
      </c>
      <c r="G40" s="72"/>
      <c r="H40" s="72">
        <f>B39/G39</f>
        <v>5</v>
      </c>
      <c r="I40" s="72"/>
      <c r="J40" s="72">
        <f>B39/I39</f>
        <v>5</v>
      </c>
      <c r="K40" s="72"/>
      <c r="L40" s="72">
        <f>B39/K39</f>
        <v>5</v>
      </c>
      <c r="M40" s="100"/>
      <c r="N40" s="100"/>
      <c r="O40" s="99" t="s">
        <v>34</v>
      </c>
      <c r="P40" s="8"/>
      <c r="Q40" s="8"/>
      <c r="R40" s="181">
        <f>B39/P39</f>
        <v>5</v>
      </c>
      <c r="S40" s="181"/>
    </row>
    <row r="41" spans="1:19" ht="11.25">
      <c r="A41" s="178">
        <v>2</v>
      </c>
      <c r="B41" s="179">
        <f>T9</f>
        <v>0.035</v>
      </c>
      <c r="C41" s="179"/>
      <c r="D41" s="102"/>
      <c r="E41" s="94" t="s">
        <v>35</v>
      </c>
      <c r="F41" s="94"/>
      <c r="G41" s="95">
        <f>D11</f>
        <v>0.17</v>
      </c>
      <c r="H41" s="95"/>
      <c r="I41" s="95">
        <f>D11</f>
        <v>0.17</v>
      </c>
      <c r="J41" s="95"/>
      <c r="K41" s="95">
        <f>D11</f>
        <v>0.17</v>
      </c>
      <c r="L41" s="95"/>
      <c r="M41" s="95"/>
      <c r="N41" s="95"/>
      <c r="O41" s="96" t="s">
        <v>36</v>
      </c>
      <c r="P41" s="180">
        <f>G41*G35+I41*I35+K41*K35</f>
        <v>0.17000000000000004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37</v>
      </c>
      <c r="F42" s="20"/>
      <c r="G42" s="72"/>
      <c r="H42" s="72">
        <f>B41/G41</f>
        <v>0.2058823529411765</v>
      </c>
      <c r="I42" s="72"/>
      <c r="J42" s="72">
        <f>B41/I41</f>
        <v>0.2058823529411765</v>
      </c>
      <c r="K42" s="72"/>
      <c r="L42" s="72">
        <f>B41/K41</f>
        <v>0.2058823529411765</v>
      </c>
      <c r="M42" s="72"/>
      <c r="N42" s="72"/>
      <c r="O42" s="99" t="s">
        <v>38</v>
      </c>
      <c r="P42" s="8"/>
      <c r="Q42" s="8"/>
      <c r="R42" s="181">
        <f>B41/P41</f>
        <v>0.20588235294117643</v>
      </c>
      <c r="S42" s="181"/>
    </row>
    <row r="43" spans="1:19" ht="11.25">
      <c r="A43" s="178">
        <v>3</v>
      </c>
      <c r="B43" s="179">
        <f>T10</f>
        <v>0.04</v>
      </c>
      <c r="C43" s="179"/>
      <c r="D43" s="102"/>
      <c r="E43" s="94" t="s">
        <v>39</v>
      </c>
      <c r="F43" s="94"/>
      <c r="G43" s="95">
        <f>D11</f>
        <v>0.17</v>
      </c>
      <c r="H43" s="95"/>
      <c r="I43" s="95">
        <f>D11</f>
        <v>0.17</v>
      </c>
      <c r="J43" s="95"/>
      <c r="K43" s="95">
        <f>D12</f>
        <v>1.9</v>
      </c>
      <c r="L43" s="95"/>
      <c r="M43" s="95"/>
      <c r="N43" s="95"/>
      <c r="O43" s="96" t="s">
        <v>40</v>
      </c>
      <c r="P43" s="180">
        <f>G43*G35+I43*I35+K43*K35</f>
        <v>1.524819277108434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41</v>
      </c>
      <c r="F44" s="20"/>
      <c r="G44" s="72"/>
      <c r="H44" s="72">
        <f>B43/G43</f>
        <v>0.23529411764705882</v>
      </c>
      <c r="I44" s="72"/>
      <c r="J44" s="72">
        <f>B43/I43</f>
        <v>0.23529411764705882</v>
      </c>
      <c r="K44" s="72"/>
      <c r="L44" s="72">
        <f>B43/K43</f>
        <v>0.02105263157894737</v>
      </c>
      <c r="M44" s="72"/>
      <c r="N44" s="72"/>
      <c r="O44" s="99" t="s">
        <v>42</v>
      </c>
      <c r="P44" s="8"/>
      <c r="Q44" s="8"/>
      <c r="R44" s="181">
        <f>B43/P43</f>
        <v>0.02623261694058154</v>
      </c>
      <c r="S44" s="181"/>
    </row>
    <row r="45" spans="1:19" ht="11.25">
      <c r="A45" s="178">
        <v>4</v>
      </c>
      <c r="B45" s="179">
        <f>T11</f>
        <v>0.1</v>
      </c>
      <c r="C45" s="179"/>
      <c r="D45" s="102"/>
      <c r="E45" s="94" t="s">
        <v>43</v>
      </c>
      <c r="F45" s="94"/>
      <c r="G45" s="95">
        <f>D12</f>
        <v>1.9</v>
      </c>
      <c r="H45" s="95"/>
      <c r="I45" s="95">
        <f>D11</f>
        <v>0.17</v>
      </c>
      <c r="J45" s="95"/>
      <c r="K45" s="95">
        <f>D12</f>
        <v>1.9</v>
      </c>
      <c r="L45" s="95"/>
      <c r="M45" s="95"/>
      <c r="N45" s="95"/>
      <c r="O45" s="96" t="s">
        <v>44</v>
      </c>
      <c r="P45" s="180">
        <f>G45*G35+I45*I35+K45*K35</f>
        <v>1.6748915662650603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45</v>
      </c>
      <c r="F46" s="20"/>
      <c r="G46" s="72"/>
      <c r="H46" s="72">
        <f>B45/G45</f>
        <v>0.052631578947368425</v>
      </c>
      <c r="I46" s="72"/>
      <c r="J46" s="72">
        <f>B45/I45</f>
        <v>0.5882352941176471</v>
      </c>
      <c r="K46" s="72"/>
      <c r="L46" s="72">
        <f>B45/K45</f>
        <v>0.052631578947368425</v>
      </c>
      <c r="M46" s="72"/>
      <c r="N46" s="72"/>
      <c r="O46" s="99" t="s">
        <v>46</v>
      </c>
      <c r="P46" s="8"/>
      <c r="Q46" s="8"/>
      <c r="R46" s="181">
        <f>B45/P45</f>
        <v>0.05970535765667261</v>
      </c>
      <c r="S46" s="181"/>
    </row>
    <row r="47" spans="1:19" ht="11.25">
      <c r="A47" s="178">
        <v>5</v>
      </c>
      <c r="B47" s="179">
        <f>T13</f>
        <v>0.04</v>
      </c>
      <c r="C47" s="179"/>
      <c r="D47" s="102"/>
      <c r="E47" s="94" t="s">
        <v>47</v>
      </c>
      <c r="F47" s="94"/>
      <c r="G47" s="95">
        <f>D11</f>
        <v>0.17</v>
      </c>
      <c r="H47" s="95"/>
      <c r="I47" s="95">
        <f>D11</f>
        <v>0.17</v>
      </c>
      <c r="J47" s="95"/>
      <c r="K47" s="95">
        <f>D12</f>
        <v>1.9</v>
      </c>
      <c r="L47" s="95"/>
      <c r="M47" s="95"/>
      <c r="N47" s="95"/>
      <c r="O47" s="96" t="s">
        <v>44</v>
      </c>
      <c r="P47" s="180">
        <f>G47*G35+I47*I35+K47*K35</f>
        <v>1.524819277108434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48</v>
      </c>
      <c r="F48" s="20"/>
      <c r="G48" s="72"/>
      <c r="H48" s="72">
        <f>B47/G47</f>
        <v>0.23529411764705882</v>
      </c>
      <c r="I48" s="72"/>
      <c r="J48" s="72">
        <f>B47/I47</f>
        <v>0.23529411764705882</v>
      </c>
      <c r="K48" s="72"/>
      <c r="L48" s="72">
        <f>B47/K47</f>
        <v>0.02105263157894737</v>
      </c>
      <c r="M48" s="72"/>
      <c r="N48" s="72"/>
      <c r="O48" s="99" t="s">
        <v>46</v>
      </c>
      <c r="P48" s="8"/>
      <c r="Q48" s="8"/>
      <c r="R48" s="181">
        <f>B47/P47</f>
        <v>0.02623261694058154</v>
      </c>
      <c r="S48" s="181"/>
    </row>
    <row r="49" spans="1:19" ht="11.25">
      <c r="A49" s="178">
        <v>6</v>
      </c>
      <c r="B49" s="179">
        <f>T14</f>
        <v>0.035</v>
      </c>
      <c r="C49" s="179"/>
      <c r="D49" s="102"/>
      <c r="E49" s="94" t="s">
        <v>49</v>
      </c>
      <c r="F49" s="94"/>
      <c r="G49" s="95">
        <f>D11</f>
        <v>0.17</v>
      </c>
      <c r="H49" s="95"/>
      <c r="I49" s="95">
        <f>D11</f>
        <v>0.17</v>
      </c>
      <c r="J49" s="95"/>
      <c r="K49" s="95">
        <f>D11</f>
        <v>0.17</v>
      </c>
      <c r="L49" s="95"/>
      <c r="M49" s="95"/>
      <c r="N49" s="95"/>
      <c r="O49" s="96" t="s">
        <v>44</v>
      </c>
      <c r="P49" s="180">
        <f>G49*G35+I49*I35+K49*K35</f>
        <v>0.17000000000000004</v>
      </c>
      <c r="Q49" s="180"/>
      <c r="R49" s="97"/>
      <c r="S49" s="98"/>
    </row>
    <row r="50" spans="1:19" ht="11.25">
      <c r="A50" s="178"/>
      <c r="B50" s="179"/>
      <c r="C50" s="179"/>
      <c r="D50" s="101"/>
      <c r="E50" s="20" t="s">
        <v>50</v>
      </c>
      <c r="F50" s="20"/>
      <c r="G50" s="72"/>
      <c r="H50" s="72">
        <f>B49/G49</f>
        <v>0.2058823529411765</v>
      </c>
      <c r="I50" s="72"/>
      <c r="J50" s="72">
        <f>B49/I49</f>
        <v>0.2058823529411765</v>
      </c>
      <c r="K50" s="72"/>
      <c r="L50" s="72">
        <f>B49/K49</f>
        <v>0.2058823529411765</v>
      </c>
      <c r="M50" s="72"/>
      <c r="N50" s="72"/>
      <c r="O50" s="99" t="s">
        <v>46</v>
      </c>
      <c r="P50" s="8"/>
      <c r="Q50" s="8"/>
      <c r="R50" s="181">
        <f>B49/P49</f>
        <v>0.20588235294117643</v>
      </c>
      <c r="S50" s="181"/>
    </row>
    <row r="51" spans="1:19" ht="11.25">
      <c r="A51" s="182" t="s">
        <v>51</v>
      </c>
      <c r="B51" s="179">
        <f>T15</f>
        <v>0.015</v>
      </c>
      <c r="C51" s="179"/>
      <c r="D51" s="102"/>
      <c r="E51" s="94" t="s">
        <v>52</v>
      </c>
      <c r="F51" s="94"/>
      <c r="G51" s="95">
        <f>D14</f>
        <v>0.75</v>
      </c>
      <c r="H51" s="95"/>
      <c r="I51" s="95">
        <f>D14</f>
        <v>0.75</v>
      </c>
      <c r="J51" s="95"/>
      <c r="K51" s="95">
        <f>D14</f>
        <v>0.75</v>
      </c>
      <c r="L51" s="95"/>
      <c r="M51" s="95"/>
      <c r="N51" s="95"/>
      <c r="O51" s="96" t="s">
        <v>44</v>
      </c>
      <c r="P51" s="180">
        <f>G51*G35+I51*I35+K51*K35</f>
        <v>0.75</v>
      </c>
      <c r="Q51" s="180"/>
      <c r="R51" s="97"/>
      <c r="S51" s="98"/>
    </row>
    <row r="52" spans="1:19" ht="11.25">
      <c r="A52" s="182"/>
      <c r="B52" s="179"/>
      <c r="C52" s="179"/>
      <c r="D52" s="101"/>
      <c r="E52" s="20" t="s">
        <v>53</v>
      </c>
      <c r="F52" s="20"/>
      <c r="G52" s="72"/>
      <c r="H52" s="72">
        <f>B51/G51</f>
        <v>0.02</v>
      </c>
      <c r="I52" s="72"/>
      <c r="J52" s="72">
        <f>B51/I51</f>
        <v>0.02</v>
      </c>
      <c r="K52" s="72"/>
      <c r="L52" s="72">
        <f>B51/K51</f>
        <v>0.02</v>
      </c>
      <c r="M52" s="72"/>
      <c r="N52" s="72"/>
      <c r="O52" s="99" t="s">
        <v>46</v>
      </c>
      <c r="P52" s="8"/>
      <c r="Q52" s="8"/>
      <c r="R52" s="181">
        <f>B51/P51</f>
        <v>0.02</v>
      </c>
      <c r="S52" s="181"/>
    </row>
    <row r="53" spans="1:19" ht="12.75" customHeight="1">
      <c r="A53" s="171" t="s">
        <v>54</v>
      </c>
      <c r="B53" s="171"/>
      <c r="C53" s="171"/>
      <c r="D53" s="103"/>
      <c r="E53" s="104" t="s">
        <v>55</v>
      </c>
      <c r="F53" s="105"/>
      <c r="G53" s="95"/>
      <c r="H53" s="95"/>
      <c r="I53" s="95"/>
      <c r="J53" s="95"/>
      <c r="K53" s="95"/>
      <c r="L53" s="95"/>
      <c r="M53" s="106"/>
      <c r="N53" s="106"/>
      <c r="O53" s="107" t="s">
        <v>56</v>
      </c>
      <c r="P53" s="108"/>
      <c r="Q53" s="109"/>
      <c r="R53" s="97"/>
      <c r="S53" s="98"/>
    </row>
    <row r="54" spans="1:19" ht="11.25">
      <c r="A54" s="171"/>
      <c r="B54" s="171"/>
      <c r="C54" s="171"/>
      <c r="D54" s="110"/>
      <c r="E54" s="111" t="s">
        <v>57</v>
      </c>
      <c r="F54" s="111"/>
      <c r="G54" s="112"/>
      <c r="H54" s="112">
        <v>0.13</v>
      </c>
      <c r="I54" s="112"/>
      <c r="J54" s="112">
        <v>0.13</v>
      </c>
      <c r="K54" s="112"/>
      <c r="L54" s="112">
        <v>0.13</v>
      </c>
      <c r="M54" s="113"/>
      <c r="N54" s="113"/>
      <c r="O54" s="114" t="s">
        <v>58</v>
      </c>
      <c r="P54" s="115"/>
      <c r="Q54" s="116"/>
      <c r="R54" s="172">
        <v>0.13</v>
      </c>
      <c r="S54" s="172"/>
    </row>
    <row r="55" spans="1:19" s="11" customFormat="1" ht="20.25" customHeight="1">
      <c r="A55" s="173" t="s">
        <v>59</v>
      </c>
      <c r="B55" s="173"/>
      <c r="C55" s="173"/>
      <c r="D55" s="174" t="s">
        <v>60</v>
      </c>
      <c r="E55" s="174"/>
      <c r="F55" s="174"/>
      <c r="G55" s="117"/>
      <c r="H55" s="89">
        <f>SUM(H38:H54)</f>
        <v>6.124984520123839</v>
      </c>
      <c r="I55" s="117"/>
      <c r="J55" s="89">
        <f>SUM(J38:J54)</f>
        <v>6.660588235294117</v>
      </c>
      <c r="K55" s="117"/>
      <c r="L55" s="118">
        <f>SUM(L38:L54)</f>
        <v>5.696501547987616</v>
      </c>
      <c r="M55" s="89"/>
      <c r="N55" s="119"/>
      <c r="O55" s="120"/>
      <c r="P55" s="121"/>
      <c r="Q55" s="122" t="s">
        <v>61</v>
      </c>
      <c r="R55" s="175">
        <f>R38+R40+R42+R44+R46+R48+R50+R52+R54</f>
        <v>5.713935297420188</v>
      </c>
      <c r="S55" s="175"/>
    </row>
    <row r="56" spans="1:19" s="11" customFormat="1" ht="20.25" customHeight="1">
      <c r="A56" s="173"/>
      <c r="B56" s="173"/>
      <c r="C56" s="173"/>
      <c r="D56" s="176" t="s">
        <v>62</v>
      </c>
      <c r="E56" s="176"/>
      <c r="F56" s="176"/>
      <c r="G56" s="73"/>
      <c r="H56" s="100">
        <f>G35/H55</f>
        <v>0.014162809337198672</v>
      </c>
      <c r="I56" s="73"/>
      <c r="J56" s="100">
        <f>I35/J55</f>
        <v>0.01953588441906813</v>
      </c>
      <c r="K56" s="73"/>
      <c r="L56" s="123">
        <f>K35/L55</f>
        <v>0.13747604973391725</v>
      </c>
      <c r="M56" s="89"/>
      <c r="N56" s="124"/>
      <c r="O56" s="125"/>
      <c r="P56" s="125"/>
      <c r="Q56" s="126" t="s">
        <v>63</v>
      </c>
      <c r="R56" s="177">
        <f>1/SUM(G56:N56)</f>
        <v>5.841983341761774</v>
      </c>
      <c r="S56" s="177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7"/>
      <c r="O57" s="128"/>
      <c r="P57" s="128"/>
      <c r="Q57" s="129" t="s">
        <v>64</v>
      </c>
      <c r="R57" s="169">
        <f>(R55+R56)/2</f>
        <v>5.777959319590981</v>
      </c>
      <c r="S57" s="169"/>
      <c r="T57" s="130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1"/>
      <c r="O58" s="132"/>
      <c r="P58" s="133" t="s">
        <v>65</v>
      </c>
      <c r="Q58" s="133"/>
      <c r="R58" s="170">
        <f>1/R57</f>
        <v>0.17307148504998293</v>
      </c>
      <c r="S58" s="17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F58" s="130"/>
    </row>
    <row r="59" spans="1:33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130"/>
    </row>
    <row r="60" spans="8:33" ht="12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130"/>
    </row>
    <row r="61" spans="8:31" ht="11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1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4" ht="11.25">
      <c r="L64" s="8"/>
    </row>
    <row r="71" s="68" customFormat="1" ht="8.25"/>
  </sheetData>
  <sheetProtection/>
  <mergeCells count="93">
    <mergeCell ref="A2:D2"/>
    <mergeCell ref="I7:J7"/>
    <mergeCell ref="L7:N7"/>
    <mergeCell ref="P7:Q7"/>
    <mergeCell ref="S7:T7"/>
    <mergeCell ref="A8:E9"/>
    <mergeCell ref="U9:U14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D14:E14"/>
    <mergeCell ref="A15:C15"/>
    <mergeCell ref="I17:J17"/>
    <mergeCell ref="L17:N17"/>
    <mergeCell ref="P17:Q17"/>
    <mergeCell ref="D21:D25"/>
    <mergeCell ref="F21:G25"/>
    <mergeCell ref="I21:I25"/>
    <mergeCell ref="L21:N22"/>
    <mergeCell ref="O21:R25"/>
    <mergeCell ref="S21:S22"/>
    <mergeCell ref="T21:T25"/>
    <mergeCell ref="B22:B24"/>
    <mergeCell ref="E22:E24"/>
    <mergeCell ref="H22:H24"/>
    <mergeCell ref="J23:K23"/>
    <mergeCell ref="L23:N25"/>
    <mergeCell ref="S23:S25"/>
    <mergeCell ref="F27:G27"/>
    <mergeCell ref="L27:N27"/>
    <mergeCell ref="O27:R27"/>
    <mergeCell ref="D28:I28"/>
    <mergeCell ref="N28:O28"/>
    <mergeCell ref="A32:A36"/>
    <mergeCell ref="B32:C35"/>
    <mergeCell ref="G32:H32"/>
    <mergeCell ref="I32:J32"/>
    <mergeCell ref="K32:L32"/>
    <mergeCell ref="P32:S36"/>
    <mergeCell ref="D33:F34"/>
    <mergeCell ref="G35:H35"/>
    <mergeCell ref="I35:J35"/>
    <mergeCell ref="K35:L35"/>
    <mergeCell ref="B36:C36"/>
    <mergeCell ref="A37:C38"/>
    <mergeCell ref="M37:O37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51:A52"/>
    <mergeCell ref="B51:C52"/>
    <mergeCell ref="P51:Q51"/>
    <mergeCell ref="R52:S52"/>
    <mergeCell ref="R57:S57"/>
    <mergeCell ref="R58:S58"/>
    <mergeCell ref="A53:C54"/>
    <mergeCell ref="R54:S54"/>
    <mergeCell ref="A55:C56"/>
    <mergeCell ref="D55:F55"/>
    <mergeCell ref="R55:S55"/>
    <mergeCell ref="D56:F56"/>
    <mergeCell ref="R56:S56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1">
      <selection activeCell="G10" sqref="G10"/>
    </sheetView>
  </sheetViews>
  <sheetFormatPr defaultColWidth="11.57421875" defaultRowHeight="12.75" outlineLevelRow="1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2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 outlineLevel="1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20.25" outlineLevel="1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0.025</v>
      </c>
      <c r="AB7" s="5"/>
      <c r="AC7" s="5"/>
      <c r="AD7" s="5"/>
      <c r="AE7" s="5"/>
      <c r="AF7" s="5"/>
      <c r="AG7" s="5"/>
    </row>
    <row r="8" spans="1:33" ht="20.25" outlineLevel="1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0.045</v>
      </c>
      <c r="U8" s="211">
        <f>SUM(T8:T14)</f>
        <v>0.25</v>
      </c>
      <c r="AB8" s="5"/>
      <c r="AC8" s="5"/>
      <c r="AD8" s="5"/>
      <c r="AE8" s="5"/>
      <c r="AF8" s="5"/>
      <c r="AG8" s="5"/>
    </row>
    <row r="9" spans="1:33" ht="20.25" outlineLevel="1">
      <c r="A9" s="212" t="s">
        <v>9</v>
      </c>
      <c r="B9" s="212"/>
      <c r="C9" s="212"/>
      <c r="D9" s="213">
        <v>0.75</v>
      </c>
      <c r="E9" s="213"/>
      <c r="F9" s="10"/>
      <c r="G9" s="10"/>
      <c r="H9" s="15"/>
      <c r="I9" s="26"/>
      <c r="J9" s="27"/>
      <c r="K9" s="28"/>
      <c r="L9" s="29"/>
      <c r="M9" s="30"/>
      <c r="N9" s="31"/>
      <c r="O9" s="28"/>
      <c r="P9" s="29"/>
      <c r="Q9" s="32"/>
      <c r="S9" s="207">
        <v>3</v>
      </c>
      <c r="T9" s="190">
        <v>0.03</v>
      </c>
      <c r="U9" s="211"/>
      <c r="AB9" s="5"/>
      <c r="AC9" s="5"/>
      <c r="AD9" s="5"/>
      <c r="AE9" s="5"/>
      <c r="AF9" s="5"/>
      <c r="AG9" s="5"/>
    </row>
    <row r="10" spans="1:33" ht="20.25" outlineLevel="1">
      <c r="A10" s="203" t="s">
        <v>10</v>
      </c>
      <c r="B10" s="203"/>
      <c r="C10" s="203"/>
      <c r="D10" s="204">
        <v>0.13</v>
      </c>
      <c r="E10" s="204"/>
      <c r="F10" s="10"/>
      <c r="G10" s="10"/>
      <c r="H10" s="15"/>
      <c r="I10" s="33"/>
      <c r="J10" s="34"/>
      <c r="K10" s="35"/>
      <c r="L10" s="36"/>
      <c r="M10" s="37"/>
      <c r="N10" s="38"/>
      <c r="O10" s="35"/>
      <c r="P10" s="36"/>
      <c r="Q10" s="39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 outlineLevel="1">
      <c r="A11" s="203" t="s">
        <v>11</v>
      </c>
      <c r="B11" s="203"/>
      <c r="C11" s="203"/>
      <c r="D11" s="204">
        <v>1.5</v>
      </c>
      <c r="E11" s="204"/>
      <c r="F11" s="10"/>
      <c r="G11" s="10"/>
      <c r="H11" s="15"/>
      <c r="I11" s="38"/>
      <c r="J11" s="34"/>
      <c r="K11" s="35"/>
      <c r="L11" s="36"/>
      <c r="M11" s="35"/>
      <c r="N11" s="38"/>
      <c r="O11" s="35"/>
      <c r="P11" s="36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 outlineLevel="1">
      <c r="A12" s="203" t="s">
        <v>12</v>
      </c>
      <c r="B12" s="203"/>
      <c r="C12" s="203"/>
      <c r="D12" s="204" t="s">
        <v>13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 outlineLevel="1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0.03</v>
      </c>
      <c r="U13" s="211"/>
      <c r="AB13" s="5"/>
      <c r="AC13" s="5"/>
      <c r="AD13" s="5"/>
      <c r="AE13" s="5"/>
      <c r="AF13" s="5"/>
      <c r="AG13" s="5"/>
    </row>
    <row r="14" spans="1:33" ht="20.25" outlineLevel="1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0.045</v>
      </c>
      <c r="U14" s="211"/>
      <c r="AB14" s="5"/>
      <c r="AC14" s="5"/>
      <c r="AD14" s="5"/>
      <c r="AE14" s="5"/>
      <c r="AF14" s="5"/>
      <c r="AG14" s="5"/>
    </row>
    <row r="15" spans="1:33" ht="20.25" outlineLevel="1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 outlineLevel="1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 outlineLevel="1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 outlineLevel="1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 outlineLevel="1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 outlineLevel="1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 outlineLevel="1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 outlineLevel="1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 outlineLevel="1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 outlineLevel="1">
      <c r="H24" s="5"/>
      <c r="AB24" s="5"/>
      <c r="AC24" s="5"/>
      <c r="AD24" s="5"/>
      <c r="AE24" s="5"/>
      <c r="AF24" s="5"/>
      <c r="AG24" s="5"/>
    </row>
    <row r="25" spans="4:33" ht="20.25" outlineLevel="1">
      <c r="D25" s="48">
        <f>(D26-E25-G25-H25)/2</f>
        <v>0.04200000000000001</v>
      </c>
      <c r="E25" s="190">
        <v>0.192</v>
      </c>
      <c r="F25" s="190"/>
      <c r="G25" s="21">
        <v>0.03</v>
      </c>
      <c r="H25" s="190">
        <v>0.192</v>
      </c>
      <c r="I25" s="190"/>
      <c r="J25" s="48">
        <f>D25</f>
        <v>0.04200000000000001</v>
      </c>
      <c r="L25" s="191">
        <f>D25+G25+J25</f>
        <v>0.11400000000000002</v>
      </c>
      <c r="M25" s="191"/>
      <c r="N25" s="191"/>
      <c r="O25" s="191">
        <f>E25+H25</f>
        <v>0.384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 outlineLevel="1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 outlineLevel="1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0.11400000000000002</v>
      </c>
      <c r="H32" s="63">
        <f>S19</f>
        <v>0.1</v>
      </c>
      <c r="I32" s="63">
        <f>L25</f>
        <v>0.11400000000000002</v>
      </c>
      <c r="J32" s="63">
        <f>S21</f>
        <v>0.15</v>
      </c>
      <c r="K32" s="63">
        <f>O25</f>
        <v>0.384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0.09156626506024099</v>
      </c>
      <c r="H33" s="176"/>
      <c r="I33" s="176">
        <f>I32*J32/$D$31</f>
        <v>0.13734939759036144</v>
      </c>
      <c r="J33" s="176"/>
      <c r="K33" s="188">
        <f>K32*L32/$D$31</f>
        <v>0.7710843373493976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0.29000000000000004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4"/>
      <c r="S35" s="85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0.025</v>
      </c>
      <c r="C37" s="185"/>
      <c r="D37" s="93"/>
      <c r="E37" s="94" t="s">
        <v>31</v>
      </c>
      <c r="F37" s="94"/>
      <c r="G37" s="95">
        <f>D9</f>
        <v>0.75</v>
      </c>
      <c r="H37" s="95"/>
      <c r="I37" s="95">
        <f>D9</f>
        <v>0.75</v>
      </c>
      <c r="J37" s="95"/>
      <c r="K37" s="95">
        <f>D9</f>
        <v>0.75</v>
      </c>
      <c r="L37" s="95"/>
      <c r="M37" s="17"/>
      <c r="N37" s="17"/>
      <c r="O37" s="96" t="s">
        <v>32</v>
      </c>
      <c r="P37" s="180">
        <f>G37*G33+I37*I33+K37*K33</f>
        <v>0.7500000000000001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0.03333333333333333</v>
      </c>
      <c r="I38" s="72"/>
      <c r="J38" s="72">
        <f>B37/I37</f>
        <v>0.03333333333333333</v>
      </c>
      <c r="K38" s="72"/>
      <c r="L38" s="72">
        <f>B37/K37</f>
        <v>0.03333333333333333</v>
      </c>
      <c r="M38" s="100"/>
      <c r="N38" s="100"/>
      <c r="O38" s="99" t="s">
        <v>34</v>
      </c>
      <c r="P38" s="8"/>
      <c r="Q38" s="8"/>
      <c r="R38" s="181">
        <f>B37/P37</f>
        <v>0.03333333333333333</v>
      </c>
      <c r="S38" s="181"/>
    </row>
    <row r="39" spans="1:19" ht="11.25">
      <c r="A39" s="178">
        <v>2</v>
      </c>
      <c r="B39" s="179">
        <f>T8</f>
        <v>0.045</v>
      </c>
      <c r="C39" s="179"/>
      <c r="D39" s="102"/>
      <c r="E39" s="94" t="s">
        <v>35</v>
      </c>
      <c r="F39" s="94"/>
      <c r="G39" s="95">
        <f>D10</f>
        <v>0.13</v>
      </c>
      <c r="H39" s="95"/>
      <c r="I39" s="95">
        <f>D10</f>
        <v>0.13</v>
      </c>
      <c r="J39" s="95"/>
      <c r="K39" s="95">
        <f>D10</f>
        <v>0.13</v>
      </c>
      <c r="L39" s="95"/>
      <c r="M39" s="95"/>
      <c r="N39" s="95"/>
      <c r="O39" s="96" t="s">
        <v>36</v>
      </c>
      <c r="P39" s="180">
        <f>G39*G33+I39*I33+K39*K33</f>
        <v>0.13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0.34615384615384615</v>
      </c>
      <c r="I40" s="72"/>
      <c r="J40" s="72">
        <f>B39/I39</f>
        <v>0.34615384615384615</v>
      </c>
      <c r="K40" s="72"/>
      <c r="L40" s="72">
        <f>B39/K39</f>
        <v>0.34615384615384615</v>
      </c>
      <c r="M40" s="72"/>
      <c r="N40" s="72"/>
      <c r="O40" s="99" t="s">
        <v>38</v>
      </c>
      <c r="P40" s="8"/>
      <c r="Q40" s="8"/>
      <c r="R40" s="181">
        <f>B39/P39</f>
        <v>0.34615384615384615</v>
      </c>
      <c r="S40" s="181"/>
    </row>
    <row r="41" spans="1:19" ht="11.25">
      <c r="A41" s="178">
        <v>3</v>
      </c>
      <c r="B41" s="179">
        <f>T9</f>
        <v>0.03</v>
      </c>
      <c r="C41" s="179"/>
      <c r="D41" s="102"/>
      <c r="E41" s="94" t="s">
        <v>39</v>
      </c>
      <c r="F41" s="94"/>
      <c r="G41" s="95">
        <f>D10</f>
        <v>0.13</v>
      </c>
      <c r="H41" s="95"/>
      <c r="I41" s="95">
        <f>D10</f>
        <v>0.13</v>
      </c>
      <c r="J41" s="95"/>
      <c r="K41" s="95">
        <f>D11</f>
        <v>1.5</v>
      </c>
      <c r="L41" s="95"/>
      <c r="M41" s="95"/>
      <c r="N41" s="95"/>
      <c r="O41" s="96" t="s">
        <v>40</v>
      </c>
      <c r="P41" s="180">
        <f>G41*G33+I41*I33+K41*K33</f>
        <v>1.1863855421686749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0.23076923076923075</v>
      </c>
      <c r="I42" s="72"/>
      <c r="J42" s="72">
        <f>B41/I41</f>
        <v>0.23076923076923075</v>
      </c>
      <c r="K42" s="72"/>
      <c r="L42" s="72">
        <f>B41/K41</f>
        <v>0.02</v>
      </c>
      <c r="M42" s="72"/>
      <c r="N42" s="72"/>
      <c r="O42" s="99" t="s">
        <v>42</v>
      </c>
      <c r="P42" s="8"/>
      <c r="Q42" s="8"/>
      <c r="R42" s="181">
        <f>B41/P41</f>
        <v>0.0252868894079415</v>
      </c>
      <c r="S42" s="181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1.5</v>
      </c>
      <c r="H43" s="95"/>
      <c r="I43" s="95">
        <f>D10</f>
        <v>0.13</v>
      </c>
      <c r="J43" s="95"/>
      <c r="K43" s="95">
        <f>D11</f>
        <v>1.5</v>
      </c>
      <c r="L43" s="95"/>
      <c r="M43" s="95"/>
      <c r="N43" s="95"/>
      <c r="O43" s="96" t="s">
        <v>44</v>
      </c>
      <c r="P43" s="180">
        <f>G43*G33+I43*I33+K43*K33</f>
        <v>1.311831325301205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0.06666666666666667</v>
      </c>
      <c r="I44" s="72"/>
      <c r="J44" s="72">
        <f>B43/I43</f>
        <v>0.7692307692307693</v>
      </c>
      <c r="K44" s="72"/>
      <c r="L44" s="72">
        <f>B43/K43</f>
        <v>0.06666666666666667</v>
      </c>
      <c r="M44" s="72"/>
      <c r="N44" s="72"/>
      <c r="O44" s="99" t="s">
        <v>46</v>
      </c>
      <c r="P44" s="8"/>
      <c r="Q44" s="8"/>
      <c r="R44" s="181">
        <f>B43/P43</f>
        <v>0.07622931246670707</v>
      </c>
      <c r="S44" s="181"/>
    </row>
    <row r="45" spans="1:19" ht="11.25">
      <c r="A45" s="178">
        <v>5</v>
      </c>
      <c r="B45" s="179">
        <f>T13</f>
        <v>0.03</v>
      </c>
      <c r="C45" s="179"/>
      <c r="D45" s="102"/>
      <c r="E45" s="94" t="s">
        <v>47</v>
      </c>
      <c r="F45" s="94"/>
      <c r="G45" s="95">
        <f>D10</f>
        <v>0.13</v>
      </c>
      <c r="H45" s="95"/>
      <c r="I45" s="95">
        <f>D10</f>
        <v>0.13</v>
      </c>
      <c r="J45" s="95"/>
      <c r="K45" s="95">
        <f>D11</f>
        <v>1.5</v>
      </c>
      <c r="L45" s="95"/>
      <c r="M45" s="95"/>
      <c r="N45" s="95"/>
      <c r="O45" s="96" t="s">
        <v>44</v>
      </c>
      <c r="P45" s="180">
        <f>G45*G33+I45*I33+K45*K33</f>
        <v>1.1863855421686749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0.23076923076923075</v>
      </c>
      <c r="I46" s="72"/>
      <c r="J46" s="72">
        <f>B45/I45</f>
        <v>0.23076923076923075</v>
      </c>
      <c r="K46" s="72"/>
      <c r="L46" s="72">
        <f>B45/K45</f>
        <v>0.02</v>
      </c>
      <c r="M46" s="72"/>
      <c r="N46" s="72"/>
      <c r="O46" s="99" t="s">
        <v>46</v>
      </c>
      <c r="P46" s="8"/>
      <c r="Q46" s="8"/>
      <c r="R46" s="181">
        <f>B45/P45</f>
        <v>0.0252868894079415</v>
      </c>
      <c r="S46" s="181"/>
    </row>
    <row r="47" spans="1:19" ht="11.25">
      <c r="A47" s="178">
        <v>6</v>
      </c>
      <c r="B47" s="179">
        <f>T14</f>
        <v>0.045</v>
      </c>
      <c r="C47" s="179"/>
      <c r="D47" s="102"/>
      <c r="E47" s="94" t="s">
        <v>49</v>
      </c>
      <c r="F47" s="94"/>
      <c r="G47" s="95">
        <f>D10</f>
        <v>0.13</v>
      </c>
      <c r="H47" s="95"/>
      <c r="I47" s="95">
        <f>D10</f>
        <v>0.13</v>
      </c>
      <c r="J47" s="95"/>
      <c r="K47" s="95">
        <f>D10</f>
        <v>0.13</v>
      </c>
      <c r="L47" s="95"/>
      <c r="M47" s="95"/>
      <c r="N47" s="95"/>
      <c r="O47" s="96" t="s">
        <v>44</v>
      </c>
      <c r="P47" s="180">
        <f>G47*G33+I47*I33+K47*K33</f>
        <v>0.13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0.34615384615384615</v>
      </c>
      <c r="I48" s="72"/>
      <c r="J48" s="72">
        <f>B47/I47</f>
        <v>0.34615384615384615</v>
      </c>
      <c r="K48" s="72"/>
      <c r="L48" s="72">
        <f>B47/K47</f>
        <v>0.34615384615384615</v>
      </c>
      <c r="M48" s="72"/>
      <c r="N48" s="72"/>
      <c r="O48" s="99" t="s">
        <v>46</v>
      </c>
      <c r="P48" s="8"/>
      <c r="Q48" s="8"/>
      <c r="R48" s="181">
        <f>B47/P47</f>
        <v>0.34615384615384615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0.7500000000000001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181">
        <f>B49/P49</f>
        <v>0.019999999999999997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1.4438461538461538</v>
      </c>
      <c r="I53" s="117"/>
      <c r="J53" s="89">
        <f>SUM(J36:J52)</f>
        <v>2.1464102564102565</v>
      </c>
      <c r="K53" s="117"/>
      <c r="L53" s="118">
        <f>SUM(L36:L52)</f>
        <v>1.0223076923076924</v>
      </c>
      <c r="M53" s="89"/>
      <c r="N53" s="119"/>
      <c r="O53" s="120"/>
      <c r="P53" s="121"/>
      <c r="Q53" s="122" t="s">
        <v>61</v>
      </c>
      <c r="R53" s="175">
        <f>R36+R38+R40+R42+R44+R46+R48+R50+R52</f>
        <v>1.0424441169236158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0.06341829759100336</v>
      </c>
      <c r="I54" s="73"/>
      <c r="J54" s="100">
        <f>I33/J53</f>
        <v>0.06399028199765973</v>
      </c>
      <c r="K54" s="73"/>
      <c r="L54" s="123">
        <f>K33/L53</f>
        <v>0.7542585692657764</v>
      </c>
      <c r="M54" s="89"/>
      <c r="N54" s="124"/>
      <c r="O54" s="125"/>
      <c r="P54" s="125"/>
      <c r="Q54" s="126" t="s">
        <v>63</v>
      </c>
      <c r="R54" s="177">
        <f>1/SUM(G54:N54)</f>
        <v>1.1342148806375647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1.0883294987805903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0.9188393782585529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="150" zoomScaleNormal="150" zoomScalePageLayoutView="0" workbookViewId="0" topLeftCell="A37">
      <selection activeCell="AE13" sqref="AE13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3.140625" style="1" customWidth="1"/>
    <col min="4" max="4" width="4.57421875" style="1" customWidth="1"/>
    <col min="5" max="5" width="4.140625" style="1" customWidth="1"/>
    <col min="6" max="6" width="4.8515625" style="1" customWidth="1"/>
    <col min="7" max="7" width="5.140625" style="1" customWidth="1"/>
    <col min="8" max="8" width="5.28125" style="1" customWidth="1"/>
    <col min="9" max="13" width="4.57421875" style="1" customWidth="1"/>
    <col min="14" max="14" width="4.00390625" style="1" customWidth="1"/>
    <col min="15" max="15" width="4.140625" style="1" customWidth="1"/>
    <col min="16" max="16" width="4.00390625" style="1" customWidth="1"/>
    <col min="17" max="17" width="4.421875" style="1" customWidth="1"/>
    <col min="18" max="18" width="3.7109375" style="1" customWidth="1"/>
    <col min="19" max="19" width="5.28125" style="1" customWidth="1"/>
    <col min="20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81</v>
      </c>
      <c r="C3" s="5"/>
      <c r="D3" s="3" t="s">
        <v>82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20.25">
      <c r="A6" s="9"/>
      <c r="B6" s="9"/>
      <c r="C6" s="9"/>
      <c r="D6" s="9"/>
      <c r="E6" s="9"/>
      <c r="F6" s="10"/>
      <c r="G6" s="10"/>
      <c r="H6" s="5"/>
      <c r="K6" s="11"/>
      <c r="AB6" s="5"/>
      <c r="AC6" s="5"/>
      <c r="AD6" s="5"/>
      <c r="AE6" s="5"/>
      <c r="AF6" s="5"/>
      <c r="AG6" s="5"/>
    </row>
    <row r="7" spans="1:33" ht="20.25">
      <c r="A7" s="9"/>
      <c r="B7" s="9"/>
      <c r="C7" s="9"/>
      <c r="D7" s="9"/>
      <c r="E7" s="9"/>
      <c r="F7" s="10"/>
      <c r="G7" s="10"/>
      <c r="H7" s="12"/>
      <c r="I7" s="209"/>
      <c r="J7" s="209"/>
      <c r="L7" s="209"/>
      <c r="M7" s="209"/>
      <c r="N7" s="209"/>
      <c r="P7" s="209"/>
      <c r="Q7" s="209"/>
      <c r="S7" s="209" t="s">
        <v>7</v>
      </c>
      <c r="T7" s="209"/>
      <c r="U7" s="13"/>
      <c r="AB7" s="5"/>
      <c r="AC7" s="5"/>
      <c r="AD7" s="5"/>
      <c r="AE7" s="5"/>
      <c r="AF7" s="5"/>
      <c r="AG7" s="5"/>
    </row>
    <row r="8" spans="1:33" ht="3.75" customHeight="1">
      <c r="A8" s="210" t="s">
        <v>8</v>
      </c>
      <c r="B8" s="210"/>
      <c r="C8" s="210"/>
      <c r="D8" s="210"/>
      <c r="E8" s="210"/>
      <c r="F8" s="14"/>
      <c r="G8" s="7"/>
      <c r="H8" s="15"/>
      <c r="I8" s="16"/>
      <c r="J8" s="17"/>
      <c r="K8" s="18"/>
      <c r="L8" s="18"/>
      <c r="M8" s="18"/>
      <c r="N8" s="18"/>
      <c r="O8" s="18"/>
      <c r="P8" s="18"/>
      <c r="Q8" s="19"/>
      <c r="S8" s="20">
        <v>1</v>
      </c>
      <c r="T8" s="21">
        <v>0</v>
      </c>
      <c r="AB8" s="5"/>
      <c r="AC8" s="5"/>
      <c r="AD8" s="5"/>
      <c r="AE8" s="5"/>
      <c r="AF8" s="5"/>
      <c r="AG8" s="5"/>
    </row>
    <row r="9" spans="1:33" ht="38.25" customHeight="1">
      <c r="A9" s="210"/>
      <c r="B9" s="210"/>
      <c r="C9" s="210"/>
      <c r="D9" s="210"/>
      <c r="E9" s="210"/>
      <c r="F9" s="14"/>
      <c r="G9" s="7"/>
      <c r="H9" s="15"/>
      <c r="I9" s="134"/>
      <c r="J9" s="135"/>
      <c r="K9" s="24"/>
      <c r="L9" s="136"/>
      <c r="M9" s="136"/>
      <c r="N9" s="136"/>
      <c r="O9" s="24"/>
      <c r="P9" s="136"/>
      <c r="Q9" s="137"/>
      <c r="S9" s="20">
        <v>2</v>
      </c>
      <c r="T9" s="21">
        <v>0.095</v>
      </c>
      <c r="U9" s="211">
        <f>SUM(T9:T14)</f>
        <v>0.35000000000000003</v>
      </c>
      <c r="AB9" s="5"/>
      <c r="AC9" s="5"/>
      <c r="AD9" s="5"/>
      <c r="AE9" s="5"/>
      <c r="AF9" s="5"/>
      <c r="AG9" s="5"/>
    </row>
    <row r="10" spans="1:33" ht="20.25">
      <c r="A10" s="212" t="s">
        <v>83</v>
      </c>
      <c r="B10" s="212"/>
      <c r="C10" s="212"/>
      <c r="D10" s="213">
        <v>0.75</v>
      </c>
      <c r="E10" s="213"/>
      <c r="F10" s="10"/>
      <c r="G10" s="10"/>
      <c r="H10" s="15"/>
      <c r="I10" s="35"/>
      <c r="J10" s="138"/>
      <c r="K10" s="139"/>
      <c r="L10" s="35"/>
      <c r="M10" s="35"/>
      <c r="N10" s="35"/>
      <c r="O10" s="139"/>
      <c r="P10" s="35"/>
      <c r="Q10" s="35"/>
      <c r="S10" s="20">
        <v>3</v>
      </c>
      <c r="T10" s="21">
        <v>0.05</v>
      </c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10</v>
      </c>
      <c r="B11" s="203"/>
      <c r="C11" s="203"/>
      <c r="D11" s="204">
        <v>0.12</v>
      </c>
      <c r="E11" s="204"/>
      <c r="F11" s="10"/>
      <c r="G11" s="10"/>
      <c r="H11" s="15"/>
      <c r="I11" s="35"/>
      <c r="J11" s="138"/>
      <c r="K11" s="140"/>
      <c r="L11" s="35"/>
      <c r="M11" s="35"/>
      <c r="N11" s="35"/>
      <c r="O11" s="140"/>
      <c r="P11" s="35"/>
      <c r="Q11" s="35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20.25">
      <c r="A12" s="203" t="s">
        <v>11</v>
      </c>
      <c r="B12" s="203"/>
      <c r="C12" s="203"/>
      <c r="D12" s="204">
        <v>1.9</v>
      </c>
      <c r="E12" s="204"/>
      <c r="F12" s="10"/>
      <c r="G12" s="10"/>
      <c r="H12" s="15"/>
      <c r="I12" s="35"/>
      <c r="J12" s="138"/>
      <c r="K12" s="40"/>
      <c r="L12" s="35"/>
      <c r="M12" s="35"/>
      <c r="N12" s="35"/>
      <c r="O12" s="40"/>
      <c r="P12" s="35"/>
      <c r="Q12" s="35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20.25">
      <c r="A13" s="203" t="s">
        <v>12</v>
      </c>
      <c r="B13" s="203"/>
      <c r="C13" s="203"/>
      <c r="D13" s="204" t="s">
        <v>13</v>
      </c>
      <c r="E13" s="204"/>
      <c r="F13" s="10"/>
      <c r="G13" s="10"/>
      <c r="H13" s="15"/>
      <c r="I13" s="35"/>
      <c r="J13" s="138"/>
      <c r="K13" s="139"/>
      <c r="L13" s="35"/>
      <c r="M13" s="35"/>
      <c r="N13" s="35"/>
      <c r="O13" s="139"/>
      <c r="P13" s="35"/>
      <c r="Q13" s="35"/>
      <c r="S13" s="70">
        <v>5</v>
      </c>
      <c r="T13" s="141">
        <v>0.05</v>
      </c>
      <c r="U13" s="211"/>
      <c r="AB13" s="5"/>
      <c r="AC13" s="5"/>
      <c r="AD13" s="5"/>
      <c r="AE13" s="5"/>
      <c r="AF13" s="5"/>
      <c r="AG13" s="5"/>
    </row>
    <row r="14" spans="1:33" ht="23.25" customHeight="1">
      <c r="A14" s="203" t="s">
        <v>14</v>
      </c>
      <c r="B14" s="203"/>
      <c r="C14" s="203"/>
      <c r="D14" s="204">
        <v>0.75</v>
      </c>
      <c r="E14" s="204"/>
      <c r="F14" s="10"/>
      <c r="G14" s="10"/>
      <c r="H14" s="15"/>
      <c r="I14" s="134"/>
      <c r="J14" s="135"/>
      <c r="K14" s="37"/>
      <c r="L14" s="136"/>
      <c r="M14" s="136"/>
      <c r="N14" s="136"/>
      <c r="O14" s="37"/>
      <c r="P14" s="136"/>
      <c r="Q14" s="137"/>
      <c r="S14" s="20">
        <v>6</v>
      </c>
      <c r="T14" s="21">
        <v>0.055</v>
      </c>
      <c r="U14" s="211"/>
      <c r="AB14" s="5"/>
      <c r="AC14" s="5"/>
      <c r="AD14" s="5"/>
      <c r="AE14" s="5"/>
      <c r="AF14" s="5"/>
      <c r="AG14" s="5"/>
    </row>
    <row r="15" spans="1:33" ht="4.5" customHeight="1">
      <c r="A15" s="205"/>
      <c r="B15" s="205"/>
      <c r="C15" s="205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</v>
      </c>
      <c r="U15" s="142"/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5"/>
      <c r="I16" s="143"/>
      <c r="J16" s="144"/>
      <c r="K16" s="143"/>
      <c r="L16" s="143"/>
      <c r="M16" s="143"/>
      <c r="N16" s="143"/>
      <c r="O16" s="143"/>
      <c r="P16" s="143"/>
      <c r="Q16" s="143"/>
      <c r="R16" s="143"/>
      <c r="S16" s="143"/>
      <c r="T16" s="145"/>
      <c r="U16" s="146"/>
      <c r="AB16" s="5"/>
      <c r="AC16" s="5"/>
      <c r="AD16" s="5"/>
      <c r="AE16" s="5"/>
      <c r="AF16" s="5"/>
      <c r="AG16" s="5"/>
    </row>
    <row r="17" spans="1:33" ht="22.5">
      <c r="A17" s="9"/>
      <c r="B17" s="9"/>
      <c r="C17" s="9"/>
      <c r="D17" s="9"/>
      <c r="E17" s="9"/>
      <c r="F17" s="10"/>
      <c r="G17" s="10"/>
      <c r="H17" s="12" t="s">
        <v>4</v>
      </c>
      <c r="I17" s="220" t="s">
        <v>6</v>
      </c>
      <c r="J17" s="220"/>
      <c r="K17" s="147" t="s">
        <v>68</v>
      </c>
      <c r="L17" s="218" t="s">
        <v>6</v>
      </c>
      <c r="M17" s="218"/>
      <c r="N17" s="218"/>
      <c r="O17" s="147" t="s">
        <v>69</v>
      </c>
      <c r="P17" s="218" t="s">
        <v>6</v>
      </c>
      <c r="Q17" s="218"/>
      <c r="S17" s="143"/>
      <c r="T17" s="145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AB18" s="5"/>
      <c r="AC18" s="5"/>
      <c r="AD18" s="5"/>
      <c r="AE18" s="5"/>
      <c r="AF18" s="5"/>
      <c r="AG18" s="5"/>
    </row>
    <row r="19" spans="1:33" ht="20.25">
      <c r="A19" s="9"/>
      <c r="B19" s="9"/>
      <c r="C19" s="9"/>
      <c r="D19" s="9"/>
      <c r="E19" s="9"/>
      <c r="F19" s="10"/>
      <c r="G19" s="10"/>
      <c r="H19" s="15"/>
      <c r="I19" s="12"/>
      <c r="K19" s="11"/>
      <c r="AB19" s="5"/>
      <c r="AC19" s="5"/>
      <c r="AD19" s="5"/>
      <c r="AE19" s="5"/>
      <c r="AF19" s="5"/>
      <c r="AG19" s="5"/>
    </row>
    <row r="20" spans="1:33" ht="20.25">
      <c r="A20" s="9"/>
      <c r="B20" s="9"/>
      <c r="C20" s="9"/>
      <c r="D20" s="9"/>
      <c r="E20" s="9"/>
      <c r="F20" s="10"/>
      <c r="G20" s="10"/>
      <c r="H20" s="15"/>
      <c r="I20" s="12"/>
      <c r="K20" s="11"/>
      <c r="AB20" s="5"/>
      <c r="AC20" s="5"/>
      <c r="AD20" s="5"/>
      <c r="AE20" s="5"/>
      <c r="AF20" s="5"/>
      <c r="AG20" s="5"/>
    </row>
    <row r="21" spans="2:33" ht="20.25">
      <c r="B21" s="46">
        <v>0.05</v>
      </c>
      <c r="D21" s="197" t="s">
        <v>6</v>
      </c>
      <c r="E21" s="148" t="s">
        <v>5</v>
      </c>
      <c r="F21" s="219" t="s">
        <v>6</v>
      </c>
      <c r="G21" s="219"/>
      <c r="H21" s="47" t="s">
        <v>5</v>
      </c>
      <c r="I21" s="219" t="s">
        <v>6</v>
      </c>
      <c r="J21" s="143"/>
      <c r="L21" s="206" t="s">
        <v>5</v>
      </c>
      <c r="M21" s="206"/>
      <c r="N21" s="206"/>
      <c r="O21" s="197" t="s">
        <v>6</v>
      </c>
      <c r="P21" s="197"/>
      <c r="Q21" s="197"/>
      <c r="R21" s="197"/>
      <c r="S21" s="198">
        <f>B21+B25</f>
        <v>0.1</v>
      </c>
      <c r="T21" s="199">
        <f>B21+B22+B25</f>
        <v>0.25</v>
      </c>
      <c r="AB21" s="5"/>
      <c r="AC21" s="5"/>
      <c r="AD21" s="5"/>
      <c r="AE21" s="5"/>
      <c r="AF21" s="5"/>
      <c r="AG21" s="5"/>
    </row>
    <row r="22" spans="2:33" ht="20.25">
      <c r="B22" s="200">
        <v>0.15</v>
      </c>
      <c r="D22" s="197"/>
      <c r="E22" s="216" t="s">
        <v>15</v>
      </c>
      <c r="F22" s="219"/>
      <c r="G22" s="219"/>
      <c r="H22" s="216" t="s">
        <v>15</v>
      </c>
      <c r="I22" s="219"/>
      <c r="J22" s="143"/>
      <c r="L22" s="206"/>
      <c r="M22" s="206"/>
      <c r="N22" s="206"/>
      <c r="O22" s="197"/>
      <c r="P22" s="197"/>
      <c r="Q22" s="197"/>
      <c r="R22" s="197"/>
      <c r="S22" s="198"/>
      <c r="T22" s="199"/>
      <c r="AB22" s="5"/>
      <c r="AC22" s="5"/>
      <c r="AD22" s="5"/>
      <c r="AE22" s="5"/>
      <c r="AF22" s="5"/>
      <c r="AG22" s="5"/>
    </row>
    <row r="23" spans="2:33" ht="20.25">
      <c r="B23" s="200"/>
      <c r="D23" s="197"/>
      <c r="E23" s="216"/>
      <c r="F23" s="219"/>
      <c r="G23" s="219"/>
      <c r="H23" s="216"/>
      <c r="I23" s="219"/>
      <c r="J23" s="217" t="s">
        <v>16</v>
      </c>
      <c r="K23" s="217"/>
      <c r="L23" s="201" t="s">
        <v>15</v>
      </c>
      <c r="M23" s="201"/>
      <c r="N23" s="201"/>
      <c r="O23" s="197"/>
      <c r="P23" s="197"/>
      <c r="Q23" s="197"/>
      <c r="R23" s="197"/>
      <c r="S23" s="202">
        <f>B22</f>
        <v>0.15</v>
      </c>
      <c r="T23" s="199"/>
      <c r="AB23" s="5"/>
      <c r="AC23" s="5"/>
      <c r="AD23" s="5"/>
      <c r="AE23" s="5"/>
      <c r="AF23" s="5"/>
      <c r="AG23" s="5"/>
    </row>
    <row r="24" spans="2:33" ht="20.25">
      <c r="B24" s="200"/>
      <c r="D24" s="197"/>
      <c r="E24" s="216"/>
      <c r="F24" s="219"/>
      <c r="G24" s="219"/>
      <c r="H24" s="216"/>
      <c r="I24" s="219"/>
      <c r="J24" s="149"/>
      <c r="L24" s="201"/>
      <c r="M24" s="201"/>
      <c r="N24" s="201"/>
      <c r="O24" s="197"/>
      <c r="P24" s="197"/>
      <c r="Q24" s="197"/>
      <c r="R24" s="197"/>
      <c r="S24" s="202"/>
      <c r="T24" s="199"/>
      <c r="AB24" s="5"/>
      <c r="AC24" s="5"/>
      <c r="AD24" s="5"/>
      <c r="AE24" s="5"/>
      <c r="AF24" s="5"/>
      <c r="AG24" s="5"/>
    </row>
    <row r="25" spans="2:33" ht="20.25">
      <c r="B25" s="46">
        <v>0.05</v>
      </c>
      <c r="D25" s="197"/>
      <c r="E25" s="148" t="s">
        <v>5</v>
      </c>
      <c r="F25" s="219"/>
      <c r="G25" s="219"/>
      <c r="H25" s="148" t="s">
        <v>5</v>
      </c>
      <c r="I25" s="219"/>
      <c r="J25" s="143"/>
      <c r="L25" s="201"/>
      <c r="M25" s="201"/>
      <c r="N25" s="201"/>
      <c r="O25" s="197"/>
      <c r="P25" s="197"/>
      <c r="Q25" s="197"/>
      <c r="R25" s="197"/>
      <c r="S25" s="202"/>
      <c r="T25" s="199"/>
      <c r="AB25" s="5"/>
      <c r="AC25" s="5"/>
      <c r="AD25" s="5"/>
      <c r="AE25" s="5"/>
      <c r="AF25" s="5"/>
      <c r="AG25" s="5"/>
    </row>
    <row r="26" spans="8:33" ht="20.25">
      <c r="H26" s="5"/>
      <c r="AB26" s="5"/>
      <c r="AC26" s="5"/>
      <c r="AD26" s="5"/>
      <c r="AE26" s="5"/>
      <c r="AF26" s="5"/>
      <c r="AG26" s="5"/>
    </row>
    <row r="27" spans="4:32" ht="20.25">
      <c r="D27" s="48">
        <f>(D28-E27-F27-H27)/2</f>
        <v>0.08499999999999999</v>
      </c>
      <c r="E27" s="21">
        <v>0.064</v>
      </c>
      <c r="F27" s="190">
        <v>0.2</v>
      </c>
      <c r="G27" s="190"/>
      <c r="H27" s="21">
        <v>0.064</v>
      </c>
      <c r="I27" s="48">
        <f>D27</f>
        <v>0.08499999999999999</v>
      </c>
      <c r="L27" s="214">
        <f>E27+H27</f>
        <v>0.128</v>
      </c>
      <c r="M27" s="214"/>
      <c r="N27" s="214"/>
      <c r="O27" s="214">
        <f>D27+F27+I27</f>
        <v>0.37</v>
      </c>
      <c r="P27" s="214"/>
      <c r="Q27" s="214"/>
      <c r="R27" s="214"/>
      <c r="AA27" s="5"/>
      <c r="AB27" s="5"/>
      <c r="AC27" s="5"/>
      <c r="AD27" s="5"/>
      <c r="AE27" s="5"/>
      <c r="AF27" s="5"/>
    </row>
    <row r="28" spans="1:32" ht="20.25">
      <c r="A28" s="9"/>
      <c r="B28" s="9"/>
      <c r="C28" s="9"/>
      <c r="D28" s="192">
        <v>0.498</v>
      </c>
      <c r="E28" s="192"/>
      <c r="F28" s="192"/>
      <c r="G28" s="192"/>
      <c r="H28" s="192"/>
      <c r="I28" s="192"/>
      <c r="J28" s="11"/>
      <c r="N28" s="215">
        <f>L27+O27</f>
        <v>0.498</v>
      </c>
      <c r="O28" s="215"/>
      <c r="AA28" s="5"/>
      <c r="AB28" s="5"/>
      <c r="AC28" s="5"/>
      <c r="AD28" s="5"/>
      <c r="AE28" s="5"/>
      <c r="AF28" s="5"/>
    </row>
    <row r="29" spans="1:33" ht="20.25">
      <c r="A29" s="9"/>
      <c r="B29" s="9"/>
      <c r="C29" s="9"/>
      <c r="D29" s="9"/>
      <c r="E29" s="9"/>
      <c r="F29" s="10"/>
      <c r="G29" s="10"/>
      <c r="H29" s="15"/>
      <c r="I29" s="12"/>
      <c r="K29" s="11"/>
      <c r="AB29" s="5"/>
      <c r="AC29" s="5"/>
      <c r="AD29" s="5"/>
      <c r="AE29" s="5"/>
      <c r="AF29" s="5"/>
      <c r="AG29" s="5"/>
    </row>
    <row r="30" spans="1:33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27" ht="20.25">
      <c r="A31" s="51"/>
      <c r="B31" s="5"/>
      <c r="C31" s="5"/>
      <c r="D31" s="5"/>
      <c r="E31" s="5"/>
      <c r="F31" s="51"/>
      <c r="G31" s="51"/>
      <c r="H31" s="51"/>
      <c r="I31" s="51"/>
      <c r="J31" s="51"/>
      <c r="K31" s="51"/>
      <c r="L31" s="51"/>
      <c r="M31" s="5"/>
      <c r="N31" s="5"/>
      <c r="O31" s="5"/>
      <c r="P31" s="5"/>
      <c r="Q31" s="5"/>
      <c r="R31" s="5"/>
      <c r="S31" s="5"/>
      <c r="T31" s="5"/>
      <c r="U31" s="5"/>
      <c r="V31" s="8"/>
      <c r="W31" s="8"/>
      <c r="X31" s="8"/>
      <c r="Y31" s="8"/>
      <c r="Z31" s="8"/>
      <c r="AA31" s="8"/>
    </row>
    <row r="32" spans="1:19" s="57" customFormat="1" ht="25.5" customHeight="1">
      <c r="A32" s="193" t="s">
        <v>17</v>
      </c>
      <c r="B32" s="194" t="s">
        <v>18</v>
      </c>
      <c r="C32" s="194"/>
      <c r="D32" s="52"/>
      <c r="E32" s="53" t="s">
        <v>4</v>
      </c>
      <c r="F32" s="54"/>
      <c r="G32" s="195" t="s">
        <v>5</v>
      </c>
      <c r="H32" s="195"/>
      <c r="I32" s="195" t="s">
        <v>19</v>
      </c>
      <c r="J32" s="195"/>
      <c r="K32" s="196" t="s">
        <v>6</v>
      </c>
      <c r="L32" s="196"/>
      <c r="M32" s="54"/>
      <c r="N32" s="55"/>
      <c r="O32" s="56"/>
      <c r="P32" s="186" t="s">
        <v>20</v>
      </c>
      <c r="Q32" s="186"/>
      <c r="R32" s="186"/>
      <c r="S32" s="186"/>
    </row>
    <row r="33" spans="1:19" ht="12.75">
      <c r="A33" s="193"/>
      <c r="B33" s="194"/>
      <c r="C33" s="194"/>
      <c r="D33" s="187">
        <f>T21*D28</f>
        <v>0.1245</v>
      </c>
      <c r="E33" s="187"/>
      <c r="F33" s="187"/>
      <c r="G33" s="58" t="s">
        <v>21</v>
      </c>
      <c r="H33" s="58" t="s">
        <v>22</v>
      </c>
      <c r="I33" s="58" t="s">
        <v>21</v>
      </c>
      <c r="J33" s="58" t="s">
        <v>22</v>
      </c>
      <c r="K33" s="58" t="s">
        <v>21</v>
      </c>
      <c r="L33" s="59" t="s">
        <v>22</v>
      </c>
      <c r="M33" s="60"/>
      <c r="N33" s="61"/>
      <c r="O33" s="62"/>
      <c r="P33" s="186"/>
      <c r="Q33" s="186"/>
      <c r="R33" s="186"/>
      <c r="S33" s="186"/>
    </row>
    <row r="34" spans="1:19" s="68" customFormat="1" ht="12" customHeight="1">
      <c r="A34" s="193"/>
      <c r="B34" s="194"/>
      <c r="C34" s="194"/>
      <c r="D34" s="187"/>
      <c r="E34" s="187"/>
      <c r="F34" s="187"/>
      <c r="G34" s="63">
        <f>L27</f>
        <v>0.128</v>
      </c>
      <c r="H34" s="63">
        <f>S21</f>
        <v>0.1</v>
      </c>
      <c r="I34" s="63">
        <f>L27</f>
        <v>0.128</v>
      </c>
      <c r="J34" s="63">
        <f>S23</f>
        <v>0.15</v>
      </c>
      <c r="K34" s="63">
        <f>O27</f>
        <v>0.37</v>
      </c>
      <c r="L34" s="64">
        <f>T21</f>
        <v>0.25</v>
      </c>
      <c r="M34" s="65" t="s">
        <v>23</v>
      </c>
      <c r="N34" s="66"/>
      <c r="O34" s="67"/>
      <c r="P34" s="186"/>
      <c r="Q34" s="186"/>
      <c r="R34" s="186"/>
      <c r="S34" s="186"/>
    </row>
    <row r="35" spans="1:19" ht="18" customHeight="1">
      <c r="A35" s="193"/>
      <c r="B35" s="194"/>
      <c r="C35" s="194"/>
      <c r="D35" s="69"/>
      <c r="E35" s="70" t="s">
        <v>24</v>
      </c>
      <c r="F35" s="71"/>
      <c r="G35" s="176">
        <f>G34*H34/$D$33</f>
        <v>0.10281124497991968</v>
      </c>
      <c r="H35" s="176"/>
      <c r="I35" s="176">
        <f>I34*J34/$D$33</f>
        <v>0.1542168674698795</v>
      </c>
      <c r="J35" s="176"/>
      <c r="K35" s="188">
        <f>K34*L34/$D$33</f>
        <v>0.7429718875502008</v>
      </c>
      <c r="L35" s="188"/>
      <c r="M35" s="74">
        <f>K35+I35+G35</f>
        <v>1</v>
      </c>
      <c r="N35" s="75"/>
      <c r="O35" s="8"/>
      <c r="P35" s="186"/>
      <c r="Q35" s="186"/>
      <c r="R35" s="186"/>
      <c r="S35" s="186"/>
    </row>
    <row r="36" spans="1:19" ht="12.75" customHeight="1">
      <c r="A36" s="193"/>
      <c r="B36" s="189">
        <f>SUM(B39:B52)</f>
        <v>0.35000000000000003</v>
      </c>
      <c r="C36" s="189"/>
      <c r="D36" s="76"/>
      <c r="E36" s="77"/>
      <c r="F36" s="78"/>
      <c r="G36" s="79"/>
      <c r="H36" s="79"/>
      <c r="I36" s="79"/>
      <c r="J36" s="79"/>
      <c r="K36" s="79"/>
      <c r="L36" s="79"/>
      <c r="M36" s="79"/>
      <c r="N36" s="49"/>
      <c r="O36" s="8"/>
      <c r="P36" s="186"/>
      <c r="Q36" s="186"/>
      <c r="R36" s="186"/>
      <c r="S36" s="186"/>
    </row>
    <row r="37" spans="1:19" s="86" customFormat="1" ht="14.25" customHeight="1">
      <c r="A37" s="183" t="s">
        <v>25</v>
      </c>
      <c r="B37" s="183"/>
      <c r="C37" s="183"/>
      <c r="D37" s="80"/>
      <c r="E37" s="81" t="s">
        <v>26</v>
      </c>
      <c r="F37" s="81"/>
      <c r="G37" s="82">
        <v>25</v>
      </c>
      <c r="H37" s="83"/>
      <c r="I37" s="82">
        <v>25</v>
      </c>
      <c r="J37" s="83"/>
      <c r="K37" s="82">
        <v>25</v>
      </c>
      <c r="L37" s="83"/>
      <c r="M37" s="184" t="s">
        <v>27</v>
      </c>
      <c r="N37" s="184"/>
      <c r="O37" s="184"/>
      <c r="P37" s="184"/>
      <c r="Q37" s="184"/>
      <c r="R37" s="84"/>
      <c r="S37" s="85"/>
    </row>
    <row r="38" spans="1:19" s="86" customFormat="1" ht="12.75" customHeight="1">
      <c r="A38" s="183"/>
      <c r="B38" s="183"/>
      <c r="C38" s="183"/>
      <c r="D38" s="87"/>
      <c r="E38" s="88" t="s">
        <v>28</v>
      </c>
      <c r="F38" s="88"/>
      <c r="G38" s="72"/>
      <c r="H38" s="72">
        <f>1/G37</f>
        <v>0.04</v>
      </c>
      <c r="I38" s="72"/>
      <c r="J38" s="72">
        <f>1/I37</f>
        <v>0.04</v>
      </c>
      <c r="K38" s="72"/>
      <c r="L38" s="72">
        <f>1/K37</f>
        <v>0.04</v>
      </c>
      <c r="M38" s="89"/>
      <c r="N38" s="89"/>
      <c r="O38" s="90" t="s">
        <v>29</v>
      </c>
      <c r="P38" s="91"/>
      <c r="Q38" s="91"/>
      <c r="R38" s="181">
        <v>0.04</v>
      </c>
      <c r="S38" s="181"/>
    </row>
    <row r="39" spans="1:19" ht="12.75" customHeight="1">
      <c r="A39" s="182" t="s">
        <v>30</v>
      </c>
      <c r="B39" s="185">
        <f>T8</f>
        <v>0</v>
      </c>
      <c r="C39" s="185"/>
      <c r="D39" s="93"/>
      <c r="E39" s="94" t="s">
        <v>31</v>
      </c>
      <c r="F39" s="94"/>
      <c r="G39" s="95">
        <f>D10</f>
        <v>0.75</v>
      </c>
      <c r="H39" s="95"/>
      <c r="I39" s="95">
        <f>D10</f>
        <v>0.75</v>
      </c>
      <c r="J39" s="95"/>
      <c r="K39" s="95">
        <f>D10</f>
        <v>0.75</v>
      </c>
      <c r="L39" s="95"/>
      <c r="M39" s="17"/>
      <c r="N39" s="17"/>
      <c r="O39" s="96" t="s">
        <v>32</v>
      </c>
      <c r="P39" s="180">
        <f>G39*G35+I39*I35+K39*K35</f>
        <v>0.75</v>
      </c>
      <c r="Q39" s="180"/>
      <c r="R39" s="97"/>
      <c r="S39" s="98"/>
    </row>
    <row r="40" spans="1:19" ht="11.25">
      <c r="A40" s="182"/>
      <c r="B40" s="185"/>
      <c r="C40" s="185"/>
      <c r="D40" s="92"/>
      <c r="E40" s="8"/>
      <c r="F40" s="99" t="s">
        <v>33</v>
      </c>
      <c r="G40" s="72"/>
      <c r="H40" s="72">
        <f>B39/G39</f>
        <v>0</v>
      </c>
      <c r="I40" s="72"/>
      <c r="J40" s="72">
        <f>B39/I39</f>
        <v>0</v>
      </c>
      <c r="K40" s="72"/>
      <c r="L40" s="72">
        <f>B39/K39</f>
        <v>0</v>
      </c>
      <c r="M40" s="100"/>
      <c r="N40" s="100"/>
      <c r="O40" s="99" t="s">
        <v>34</v>
      </c>
      <c r="P40" s="8"/>
      <c r="Q40" s="8"/>
      <c r="R40" s="181">
        <f>B39/P39</f>
        <v>0</v>
      </c>
      <c r="S40" s="181"/>
    </row>
    <row r="41" spans="1:19" ht="11.25">
      <c r="A41" s="178">
        <v>2</v>
      </c>
      <c r="B41" s="179">
        <f>T9</f>
        <v>0.095</v>
      </c>
      <c r="C41" s="179"/>
      <c r="D41" s="102"/>
      <c r="E41" s="94" t="s">
        <v>35</v>
      </c>
      <c r="F41" s="94"/>
      <c r="G41" s="95">
        <f>D11</f>
        <v>0.12</v>
      </c>
      <c r="H41" s="95"/>
      <c r="I41" s="95">
        <f>D11</f>
        <v>0.12</v>
      </c>
      <c r="J41" s="95"/>
      <c r="K41" s="95">
        <f>D11</f>
        <v>0.12</v>
      </c>
      <c r="L41" s="95"/>
      <c r="M41" s="95"/>
      <c r="N41" s="95"/>
      <c r="O41" s="96" t="s">
        <v>36</v>
      </c>
      <c r="P41" s="180">
        <f>G41*G35+I41*I35+K41*K35</f>
        <v>0.12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37</v>
      </c>
      <c r="F42" s="20"/>
      <c r="G42" s="72"/>
      <c r="H42" s="72">
        <f>B41/G41</f>
        <v>0.7916666666666667</v>
      </c>
      <c r="I42" s="72"/>
      <c r="J42" s="72">
        <f>B41/I41</f>
        <v>0.7916666666666667</v>
      </c>
      <c r="K42" s="72"/>
      <c r="L42" s="72">
        <f>B41/K41</f>
        <v>0.7916666666666667</v>
      </c>
      <c r="M42" s="72"/>
      <c r="N42" s="72"/>
      <c r="O42" s="99" t="s">
        <v>38</v>
      </c>
      <c r="P42" s="8"/>
      <c r="Q42" s="8"/>
      <c r="R42" s="181">
        <f>B41/P41</f>
        <v>0.7916666666666667</v>
      </c>
      <c r="S42" s="181"/>
    </row>
    <row r="43" spans="1:19" ht="11.25">
      <c r="A43" s="178">
        <v>3</v>
      </c>
      <c r="B43" s="179">
        <f>T10</f>
        <v>0.05</v>
      </c>
      <c r="C43" s="179"/>
      <c r="D43" s="102"/>
      <c r="E43" s="94" t="s">
        <v>39</v>
      </c>
      <c r="F43" s="94"/>
      <c r="G43" s="95">
        <f>D11</f>
        <v>0.12</v>
      </c>
      <c r="H43" s="95"/>
      <c r="I43" s="95">
        <f>D11</f>
        <v>0.12</v>
      </c>
      <c r="J43" s="95"/>
      <c r="K43" s="95">
        <f>D12</f>
        <v>1.9</v>
      </c>
      <c r="L43" s="95"/>
      <c r="M43" s="95"/>
      <c r="N43" s="95"/>
      <c r="O43" s="96" t="s">
        <v>40</v>
      </c>
      <c r="P43" s="180">
        <f>G43*G35+I43*I35+K43*K35</f>
        <v>1.4424899598393575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41</v>
      </c>
      <c r="F44" s="20"/>
      <c r="G44" s="72"/>
      <c r="H44" s="72">
        <f>B43/G43</f>
        <v>0.4166666666666667</v>
      </c>
      <c r="I44" s="72"/>
      <c r="J44" s="72">
        <f>B43/I43</f>
        <v>0.4166666666666667</v>
      </c>
      <c r="K44" s="72"/>
      <c r="L44" s="72">
        <f>B43/K43</f>
        <v>0.026315789473684213</v>
      </c>
      <c r="M44" s="72"/>
      <c r="N44" s="72"/>
      <c r="O44" s="99" t="s">
        <v>42</v>
      </c>
      <c r="P44" s="8"/>
      <c r="Q44" s="8"/>
      <c r="R44" s="181">
        <f>B43/P43</f>
        <v>0.03466228631883735</v>
      </c>
      <c r="S44" s="181"/>
    </row>
    <row r="45" spans="1:19" ht="11.25">
      <c r="A45" s="178">
        <v>4</v>
      </c>
      <c r="B45" s="179">
        <f>T11</f>
        <v>0.1</v>
      </c>
      <c r="C45" s="179"/>
      <c r="D45" s="102"/>
      <c r="E45" s="94" t="s">
        <v>43</v>
      </c>
      <c r="F45" s="94"/>
      <c r="G45" s="95">
        <f>D12</f>
        <v>1.9</v>
      </c>
      <c r="H45" s="95"/>
      <c r="I45" s="95">
        <f>D11</f>
        <v>0.12</v>
      </c>
      <c r="J45" s="95"/>
      <c r="K45" s="95">
        <f>D12</f>
        <v>1.9</v>
      </c>
      <c r="L45" s="95"/>
      <c r="M45" s="95"/>
      <c r="N45" s="95"/>
      <c r="O45" s="96" t="s">
        <v>44</v>
      </c>
      <c r="P45" s="180">
        <f>G45*G35+I45*I35+K45*K35</f>
        <v>1.6254939759036144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45</v>
      </c>
      <c r="F46" s="20"/>
      <c r="G46" s="72"/>
      <c r="H46" s="72">
        <f>B45/G45</f>
        <v>0.052631578947368425</v>
      </c>
      <c r="I46" s="72"/>
      <c r="J46" s="72">
        <f>B45/I45</f>
        <v>0.8333333333333334</v>
      </c>
      <c r="K46" s="72"/>
      <c r="L46" s="72">
        <f>B45/K45</f>
        <v>0.052631578947368425</v>
      </c>
      <c r="M46" s="72"/>
      <c r="N46" s="72"/>
      <c r="O46" s="99" t="s">
        <v>46</v>
      </c>
      <c r="P46" s="8"/>
      <c r="Q46" s="8"/>
      <c r="R46" s="181">
        <f>B45/P45</f>
        <v>0.06151976044353524</v>
      </c>
      <c r="S46" s="181"/>
    </row>
    <row r="47" spans="1:19" ht="11.25">
      <c r="A47" s="178">
        <v>5</v>
      </c>
      <c r="B47" s="179">
        <f>T13</f>
        <v>0.05</v>
      </c>
      <c r="C47" s="179"/>
      <c r="D47" s="102"/>
      <c r="E47" s="94" t="s">
        <v>47</v>
      </c>
      <c r="F47" s="94"/>
      <c r="G47" s="95">
        <f>D11</f>
        <v>0.12</v>
      </c>
      <c r="H47" s="95"/>
      <c r="I47" s="95">
        <f>D11</f>
        <v>0.12</v>
      </c>
      <c r="J47" s="95"/>
      <c r="K47" s="95">
        <f>D12</f>
        <v>1.9</v>
      </c>
      <c r="L47" s="95"/>
      <c r="M47" s="95"/>
      <c r="N47" s="95"/>
      <c r="O47" s="96" t="s">
        <v>44</v>
      </c>
      <c r="P47" s="180">
        <f>G47*G35+I47*I35+K47*K35</f>
        <v>1.4424899598393575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48</v>
      </c>
      <c r="F48" s="20"/>
      <c r="G48" s="72"/>
      <c r="H48" s="72">
        <f>B47/G47</f>
        <v>0.4166666666666667</v>
      </c>
      <c r="I48" s="72"/>
      <c r="J48" s="72">
        <f>B47/I47</f>
        <v>0.4166666666666667</v>
      </c>
      <c r="K48" s="72"/>
      <c r="L48" s="72">
        <f>B47/K47</f>
        <v>0.026315789473684213</v>
      </c>
      <c r="M48" s="72"/>
      <c r="N48" s="72"/>
      <c r="O48" s="99" t="s">
        <v>46</v>
      </c>
      <c r="P48" s="8"/>
      <c r="Q48" s="8"/>
      <c r="R48" s="181">
        <f>B47/P47</f>
        <v>0.03466228631883735</v>
      </c>
      <c r="S48" s="181"/>
    </row>
    <row r="49" spans="1:19" ht="11.25">
      <c r="A49" s="178">
        <v>6</v>
      </c>
      <c r="B49" s="179">
        <f>T14</f>
        <v>0.055</v>
      </c>
      <c r="C49" s="179"/>
      <c r="D49" s="102"/>
      <c r="E49" s="94" t="s">
        <v>49</v>
      </c>
      <c r="F49" s="94"/>
      <c r="G49" s="95">
        <f>D11</f>
        <v>0.12</v>
      </c>
      <c r="H49" s="95"/>
      <c r="I49" s="95">
        <f>D11</f>
        <v>0.12</v>
      </c>
      <c r="J49" s="95"/>
      <c r="K49" s="95">
        <f>D11</f>
        <v>0.12</v>
      </c>
      <c r="L49" s="95"/>
      <c r="M49" s="95"/>
      <c r="N49" s="95"/>
      <c r="O49" s="96" t="s">
        <v>44</v>
      </c>
      <c r="P49" s="180">
        <f>G49*G35+I49*I35+K49*K35</f>
        <v>0.12</v>
      </c>
      <c r="Q49" s="180"/>
      <c r="R49" s="97"/>
      <c r="S49" s="98"/>
    </row>
    <row r="50" spans="1:19" ht="11.25">
      <c r="A50" s="178"/>
      <c r="B50" s="179"/>
      <c r="C50" s="179"/>
      <c r="D50" s="101"/>
      <c r="E50" s="20" t="s">
        <v>50</v>
      </c>
      <c r="F50" s="20"/>
      <c r="G50" s="72"/>
      <c r="H50" s="72">
        <f>B49/G49</f>
        <v>0.45833333333333337</v>
      </c>
      <c r="I50" s="72"/>
      <c r="J50" s="72">
        <f>B49/I49</f>
        <v>0.45833333333333337</v>
      </c>
      <c r="K50" s="72"/>
      <c r="L50" s="72">
        <f>B49/K49</f>
        <v>0.45833333333333337</v>
      </c>
      <c r="M50" s="72"/>
      <c r="N50" s="72"/>
      <c r="O50" s="99" t="s">
        <v>46</v>
      </c>
      <c r="P50" s="8"/>
      <c r="Q50" s="8"/>
      <c r="R50" s="181">
        <f>B49/P49</f>
        <v>0.45833333333333337</v>
      </c>
      <c r="S50" s="181"/>
    </row>
    <row r="51" spans="1:19" ht="11.25">
      <c r="A51" s="182" t="s">
        <v>51</v>
      </c>
      <c r="B51" s="179">
        <f>T15</f>
        <v>0</v>
      </c>
      <c r="C51" s="179"/>
      <c r="D51" s="102"/>
      <c r="E51" s="94" t="s">
        <v>52</v>
      </c>
      <c r="F51" s="94"/>
      <c r="G51" s="95">
        <f>D14</f>
        <v>0.75</v>
      </c>
      <c r="H51" s="95"/>
      <c r="I51" s="95">
        <f>D14</f>
        <v>0.75</v>
      </c>
      <c r="J51" s="95"/>
      <c r="K51" s="95">
        <f>D14</f>
        <v>0.75</v>
      </c>
      <c r="L51" s="95"/>
      <c r="M51" s="95"/>
      <c r="N51" s="95"/>
      <c r="O51" s="96" t="s">
        <v>44</v>
      </c>
      <c r="P51" s="180">
        <f>G51*G35+I51*I35+K51*K35</f>
        <v>0.75</v>
      </c>
      <c r="Q51" s="180"/>
      <c r="R51" s="97"/>
      <c r="S51" s="98"/>
    </row>
    <row r="52" spans="1:19" ht="11.25">
      <c r="A52" s="182"/>
      <c r="B52" s="179"/>
      <c r="C52" s="179"/>
      <c r="D52" s="101"/>
      <c r="E52" s="20" t="s">
        <v>53</v>
      </c>
      <c r="F52" s="20"/>
      <c r="G52" s="72"/>
      <c r="H52" s="72">
        <f>B51/G51</f>
        <v>0</v>
      </c>
      <c r="I52" s="72"/>
      <c r="J52" s="72">
        <f>B51/I51</f>
        <v>0</v>
      </c>
      <c r="K52" s="72"/>
      <c r="L52" s="72">
        <f>B51/K51</f>
        <v>0</v>
      </c>
      <c r="M52" s="72"/>
      <c r="N52" s="72"/>
      <c r="O52" s="99" t="s">
        <v>46</v>
      </c>
      <c r="P52" s="8"/>
      <c r="Q52" s="8"/>
      <c r="R52" s="181">
        <f>B51/P51</f>
        <v>0</v>
      </c>
      <c r="S52" s="181"/>
    </row>
    <row r="53" spans="1:19" ht="12.75" customHeight="1">
      <c r="A53" s="171" t="s">
        <v>54</v>
      </c>
      <c r="B53" s="171"/>
      <c r="C53" s="171"/>
      <c r="D53" s="103"/>
      <c r="E53" s="104" t="s">
        <v>55</v>
      </c>
      <c r="F53" s="105"/>
      <c r="G53" s="95"/>
      <c r="H53" s="95"/>
      <c r="I53" s="95"/>
      <c r="J53" s="95"/>
      <c r="K53" s="95"/>
      <c r="L53" s="95"/>
      <c r="M53" s="106"/>
      <c r="N53" s="106"/>
      <c r="O53" s="107" t="s">
        <v>56</v>
      </c>
      <c r="P53" s="108"/>
      <c r="Q53" s="109"/>
      <c r="R53" s="97"/>
      <c r="S53" s="98"/>
    </row>
    <row r="54" spans="1:19" ht="11.25">
      <c r="A54" s="171"/>
      <c r="B54" s="171"/>
      <c r="C54" s="171"/>
      <c r="D54" s="110"/>
      <c r="E54" s="111" t="s">
        <v>57</v>
      </c>
      <c r="F54" s="111"/>
      <c r="G54" s="112"/>
      <c r="H54" s="112">
        <v>0.13</v>
      </c>
      <c r="I54" s="112"/>
      <c r="J54" s="112">
        <v>0.13</v>
      </c>
      <c r="K54" s="112"/>
      <c r="L54" s="112">
        <v>0.13</v>
      </c>
      <c r="M54" s="113"/>
      <c r="N54" s="113"/>
      <c r="O54" s="114" t="s">
        <v>58</v>
      </c>
      <c r="P54" s="115"/>
      <c r="Q54" s="116"/>
      <c r="R54" s="172">
        <v>0.13</v>
      </c>
      <c r="S54" s="172"/>
    </row>
    <row r="55" spans="1:19" s="11" customFormat="1" ht="20.25" customHeight="1">
      <c r="A55" s="173" t="s">
        <v>59</v>
      </c>
      <c r="B55" s="173"/>
      <c r="C55" s="173"/>
      <c r="D55" s="174" t="s">
        <v>60</v>
      </c>
      <c r="E55" s="174"/>
      <c r="F55" s="174"/>
      <c r="G55" s="117"/>
      <c r="H55" s="89">
        <f>SUM(H38:H54)</f>
        <v>2.305964912280702</v>
      </c>
      <c r="I55" s="117"/>
      <c r="J55" s="89">
        <f>SUM(J38:J54)</f>
        <v>3.086666666666667</v>
      </c>
      <c r="K55" s="117"/>
      <c r="L55" s="118">
        <f>SUM(L38:L54)</f>
        <v>1.525263157894737</v>
      </c>
      <c r="M55" s="89"/>
      <c r="N55" s="119"/>
      <c r="O55" s="120"/>
      <c r="P55" s="121"/>
      <c r="Q55" s="122" t="s">
        <v>61</v>
      </c>
      <c r="R55" s="175">
        <f>R38+R40+R42+R44+R46+R48+R50+R52+R54</f>
        <v>1.5508443330812103</v>
      </c>
      <c r="S55" s="175"/>
    </row>
    <row r="56" spans="1:19" s="11" customFormat="1" ht="20.25" customHeight="1">
      <c r="A56" s="173"/>
      <c r="B56" s="173"/>
      <c r="C56" s="173"/>
      <c r="D56" s="176" t="s">
        <v>62</v>
      </c>
      <c r="E56" s="176"/>
      <c r="F56" s="176"/>
      <c r="G56" s="73"/>
      <c r="H56" s="100">
        <f>G35/H55</f>
        <v>0.04458491299342226</v>
      </c>
      <c r="I56" s="73"/>
      <c r="J56" s="100">
        <f>I35/J55</f>
        <v>0.049962268078794655</v>
      </c>
      <c r="K56" s="73"/>
      <c r="L56" s="123">
        <f>K35/L55</f>
        <v>0.487110623307585</v>
      </c>
      <c r="M56" s="89"/>
      <c r="N56" s="124"/>
      <c r="O56" s="125"/>
      <c r="P56" s="125"/>
      <c r="Q56" s="126" t="s">
        <v>63</v>
      </c>
      <c r="R56" s="177">
        <f>1/SUM(G56:N56)</f>
        <v>1.7192239018717534</v>
      </c>
      <c r="S56" s="177"/>
    </row>
    <row r="57" spans="1:2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27"/>
      <c r="O57" s="128"/>
      <c r="P57" s="128"/>
      <c r="Q57" s="129" t="s">
        <v>64</v>
      </c>
      <c r="R57" s="169">
        <f>(R55+R56)/2</f>
        <v>1.635034117476482</v>
      </c>
      <c r="S57" s="169"/>
      <c r="T57" s="130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1"/>
      <c r="O58" s="132"/>
      <c r="P58" s="133" t="s">
        <v>65</v>
      </c>
      <c r="Q58" s="133"/>
      <c r="R58" s="170">
        <f>1/R57</f>
        <v>0.6116080327078458</v>
      </c>
      <c r="S58" s="17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F58" s="130"/>
    </row>
    <row r="59" spans="1:33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130"/>
    </row>
    <row r="60" spans="8:33" ht="12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130"/>
    </row>
    <row r="61" spans="8:31" ht="11.2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8:31" ht="11.2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4" ht="11.25">
      <c r="L64" s="8"/>
    </row>
    <row r="71" s="68" customFormat="1" ht="8.25"/>
  </sheetData>
  <sheetProtection/>
  <mergeCells count="93">
    <mergeCell ref="A2:D2"/>
    <mergeCell ref="I7:J7"/>
    <mergeCell ref="L7:N7"/>
    <mergeCell ref="P7:Q7"/>
    <mergeCell ref="S7:T7"/>
    <mergeCell ref="A8:E9"/>
    <mergeCell ref="U9:U14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D14:E14"/>
    <mergeCell ref="A15:C15"/>
    <mergeCell ref="I17:J17"/>
    <mergeCell ref="L17:N17"/>
    <mergeCell ref="P17:Q17"/>
    <mergeCell ref="D21:D25"/>
    <mergeCell ref="F21:G25"/>
    <mergeCell ref="I21:I25"/>
    <mergeCell ref="L21:N22"/>
    <mergeCell ref="O21:R25"/>
    <mergeCell ref="S21:S22"/>
    <mergeCell ref="T21:T25"/>
    <mergeCell ref="B22:B24"/>
    <mergeCell ref="E22:E24"/>
    <mergeCell ref="H22:H24"/>
    <mergeCell ref="J23:K23"/>
    <mergeCell ref="L23:N25"/>
    <mergeCell ref="S23:S25"/>
    <mergeCell ref="F27:G27"/>
    <mergeCell ref="L27:N27"/>
    <mergeCell ref="O27:R27"/>
    <mergeCell ref="D28:I28"/>
    <mergeCell ref="N28:O28"/>
    <mergeCell ref="A32:A36"/>
    <mergeCell ref="B32:C35"/>
    <mergeCell ref="G32:H32"/>
    <mergeCell ref="I32:J32"/>
    <mergeCell ref="K32:L32"/>
    <mergeCell ref="P32:S36"/>
    <mergeCell ref="D33:F34"/>
    <mergeCell ref="G35:H35"/>
    <mergeCell ref="I35:J35"/>
    <mergeCell ref="K35:L35"/>
    <mergeCell ref="B36:C36"/>
    <mergeCell ref="A37:C38"/>
    <mergeCell ref="M37:O37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A51:A52"/>
    <mergeCell ref="B51:C52"/>
    <mergeCell ref="P51:Q51"/>
    <mergeCell ref="R52:S52"/>
    <mergeCell ref="R57:S57"/>
    <mergeCell ref="R58:S58"/>
    <mergeCell ref="A53:C54"/>
    <mergeCell ref="R54:S54"/>
    <mergeCell ref="A55:C56"/>
    <mergeCell ref="D55:F55"/>
    <mergeCell ref="R55:S55"/>
    <mergeCell ref="D56:F56"/>
    <mergeCell ref="R56:S56"/>
  </mergeCells>
  <printOptions/>
  <pageMargins left="1.4960629921259843" right="0.3937007874015748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150" zoomScaleNormal="150" zoomScalePageLayoutView="0" workbookViewId="0" topLeftCell="A31">
      <selection activeCell="F7" sqref="F7"/>
    </sheetView>
  </sheetViews>
  <sheetFormatPr defaultColWidth="11.57421875" defaultRowHeight="12.75"/>
  <cols>
    <col min="1" max="1" width="8.28125" style="1" customWidth="1"/>
    <col min="2" max="2" width="7.57421875" style="1" customWidth="1"/>
    <col min="3" max="3" width="1.8515625" style="1" customWidth="1"/>
    <col min="4" max="4" width="4.57421875" style="1" customWidth="1"/>
    <col min="5" max="5" width="4.140625" style="1" customWidth="1"/>
    <col min="6" max="6" width="4.8515625" style="1" customWidth="1"/>
    <col min="7" max="8" width="4.28125" style="1" customWidth="1"/>
    <col min="9" max="9" width="4.57421875" style="1" customWidth="1"/>
    <col min="10" max="10" width="4.140625" style="1" customWidth="1"/>
    <col min="11" max="12" width="4.57421875" style="1" customWidth="1"/>
    <col min="13" max="13" width="4.140625" style="1" customWidth="1"/>
    <col min="14" max="14" width="4.00390625" style="1" customWidth="1"/>
    <col min="15" max="31" width="3.7109375" style="1" customWidth="1"/>
    <col min="32" max="32" width="15.7109375" style="1" customWidth="1"/>
    <col min="33" max="33" width="5.7109375" style="1" customWidth="1"/>
    <col min="34" max="16384" width="11.57421875" style="1" customWidth="1"/>
  </cols>
  <sheetData>
    <row r="1" spans="1:33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>
      <c r="A2" s="208" t="s">
        <v>1</v>
      </c>
      <c r="B2" s="208"/>
      <c r="C2" s="208"/>
      <c r="D2" s="208"/>
      <c r="E2" s="3"/>
      <c r="F2" s="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5" t="s">
        <v>75</v>
      </c>
      <c r="C3" s="3"/>
      <c r="D3" s="3" t="s">
        <v>3</v>
      </c>
      <c r="E3" s="3"/>
      <c r="F3" s="3"/>
      <c r="G3" s="3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8:33" ht="20.25">
      <c r="H4" s="7"/>
      <c r="I4" s="7"/>
      <c r="J4" s="7"/>
      <c r="K4" s="7"/>
      <c r="L4" s="7"/>
      <c r="Y4" s="8"/>
      <c r="Z4" s="8"/>
      <c r="AA4" s="8"/>
      <c r="AB4" s="5"/>
      <c r="AC4" s="5"/>
      <c r="AD4" s="5"/>
      <c r="AE4" s="5"/>
      <c r="AF4" s="5"/>
      <c r="AG4" s="5"/>
    </row>
    <row r="5" spans="1:33" ht="20.25">
      <c r="A5" s="9"/>
      <c r="B5" s="9"/>
      <c r="C5" s="9"/>
      <c r="D5" s="9"/>
      <c r="E5" s="9"/>
      <c r="F5" s="10"/>
      <c r="G5" s="10"/>
      <c r="H5" s="5"/>
      <c r="K5" s="11"/>
      <c r="AB5" s="5"/>
      <c r="AC5" s="5"/>
      <c r="AD5" s="5"/>
      <c r="AE5" s="5"/>
      <c r="AF5" s="5"/>
      <c r="AG5" s="5"/>
    </row>
    <row r="6" spans="1:33" ht="15.75" customHeight="1">
      <c r="A6" s="9"/>
      <c r="B6" s="9"/>
      <c r="C6" s="9"/>
      <c r="D6" s="9"/>
      <c r="E6" s="9"/>
      <c r="F6" s="10"/>
      <c r="G6" s="10"/>
      <c r="H6" s="12" t="s">
        <v>4</v>
      </c>
      <c r="I6" s="1" t="s">
        <v>5</v>
      </c>
      <c r="J6" s="11"/>
      <c r="K6" s="1" t="s">
        <v>6</v>
      </c>
      <c r="M6" s="1" t="s">
        <v>5</v>
      </c>
      <c r="O6" s="1" t="s">
        <v>6</v>
      </c>
      <c r="Q6" s="1" t="s">
        <v>5</v>
      </c>
      <c r="S6" s="209" t="s">
        <v>7</v>
      </c>
      <c r="T6" s="209"/>
      <c r="U6" s="13"/>
      <c r="AB6" s="5"/>
      <c r="AC6" s="5"/>
      <c r="AD6" s="5"/>
      <c r="AE6" s="5"/>
      <c r="AF6" s="5"/>
      <c r="AG6" s="5"/>
    </row>
    <row r="7" spans="1:33" ht="44.25" customHeight="1">
      <c r="A7" s="210" t="s">
        <v>8</v>
      </c>
      <c r="B7" s="210"/>
      <c r="C7" s="210"/>
      <c r="D7" s="210"/>
      <c r="E7" s="210"/>
      <c r="F7" s="14"/>
      <c r="G7" s="7"/>
      <c r="H7" s="15"/>
      <c r="I7" s="16"/>
      <c r="J7" s="17"/>
      <c r="K7" s="18"/>
      <c r="L7" s="18"/>
      <c r="M7" s="18"/>
      <c r="N7" s="18"/>
      <c r="O7" s="18"/>
      <c r="P7" s="18"/>
      <c r="Q7" s="19"/>
      <c r="S7" s="20">
        <v>1</v>
      </c>
      <c r="T7" s="21">
        <v>0.1</v>
      </c>
      <c r="AB7" s="5"/>
      <c r="AC7" s="5"/>
      <c r="AD7" s="5"/>
      <c r="AE7" s="5"/>
      <c r="AF7" s="5"/>
      <c r="AG7" s="5"/>
    </row>
    <row r="8" spans="1:33" ht="38.25" customHeight="1">
      <c r="A8" s="210"/>
      <c r="B8" s="210"/>
      <c r="C8" s="210"/>
      <c r="D8" s="210"/>
      <c r="E8" s="210"/>
      <c r="F8" s="14"/>
      <c r="G8" s="7"/>
      <c r="H8" s="15"/>
      <c r="I8" s="22"/>
      <c r="J8" s="23"/>
      <c r="K8" s="24"/>
      <c r="L8" s="24"/>
      <c r="M8" s="24"/>
      <c r="N8" s="24"/>
      <c r="O8" s="24"/>
      <c r="P8" s="24"/>
      <c r="Q8" s="25"/>
      <c r="S8" s="20">
        <v>2</v>
      </c>
      <c r="T8" s="21">
        <v>0.09</v>
      </c>
      <c r="U8" s="211">
        <f>SUM(T8:T14)</f>
        <v>0.25</v>
      </c>
      <c r="AB8" s="5"/>
      <c r="AC8" s="5"/>
      <c r="AD8" s="5"/>
      <c r="AE8" s="5"/>
      <c r="AF8" s="5"/>
      <c r="AG8" s="5"/>
    </row>
    <row r="9" spans="1:33" ht="14.25" customHeight="1">
      <c r="A9" s="212" t="s">
        <v>9</v>
      </c>
      <c r="B9" s="212"/>
      <c r="C9" s="212"/>
      <c r="D9" s="213">
        <v>0.028</v>
      </c>
      <c r="E9" s="213"/>
      <c r="F9" s="10"/>
      <c r="G9" s="10"/>
      <c r="H9" s="15"/>
      <c r="I9" s="26"/>
      <c r="J9" s="27"/>
      <c r="K9" s="28"/>
      <c r="L9" s="29"/>
      <c r="M9" s="30"/>
      <c r="N9" s="31"/>
      <c r="O9" s="28"/>
      <c r="P9" s="29"/>
      <c r="Q9" s="32"/>
      <c r="S9" s="207">
        <v>3</v>
      </c>
      <c r="T9" s="190">
        <v>0.01</v>
      </c>
      <c r="U9" s="211"/>
      <c r="AB9" s="5"/>
      <c r="AC9" s="5"/>
      <c r="AD9" s="5"/>
      <c r="AE9" s="5"/>
      <c r="AF9" s="5"/>
      <c r="AG9" s="5"/>
    </row>
    <row r="10" spans="1:33" ht="9.75" customHeight="1">
      <c r="A10" s="203" t="s">
        <v>10</v>
      </c>
      <c r="B10" s="203"/>
      <c r="C10" s="203"/>
      <c r="D10" s="204">
        <v>0.13</v>
      </c>
      <c r="E10" s="204"/>
      <c r="F10" s="10"/>
      <c r="G10" s="10"/>
      <c r="H10" s="15"/>
      <c r="I10" s="33"/>
      <c r="J10" s="34"/>
      <c r="K10" s="35"/>
      <c r="L10" s="36"/>
      <c r="M10" s="37"/>
      <c r="N10" s="38"/>
      <c r="O10" s="35"/>
      <c r="P10" s="36"/>
      <c r="Q10" s="39"/>
      <c r="S10" s="207"/>
      <c r="T10" s="190"/>
      <c r="U10" s="211"/>
      <c r="AB10" s="5"/>
      <c r="AC10" s="5"/>
      <c r="AD10" s="5"/>
      <c r="AE10" s="5"/>
      <c r="AF10" s="5"/>
      <c r="AG10" s="5"/>
    </row>
    <row r="11" spans="1:33" ht="20.25">
      <c r="A11" s="203" t="s">
        <v>11</v>
      </c>
      <c r="B11" s="203"/>
      <c r="C11" s="203"/>
      <c r="D11" s="204">
        <v>1.9</v>
      </c>
      <c r="E11" s="204"/>
      <c r="F11" s="10"/>
      <c r="G11" s="10"/>
      <c r="H11" s="15"/>
      <c r="I11" s="38"/>
      <c r="J11" s="34"/>
      <c r="K11" s="35"/>
      <c r="L11" s="36"/>
      <c r="M11" s="35"/>
      <c r="N11" s="38"/>
      <c r="O11" s="35"/>
      <c r="P11" s="36"/>
      <c r="Q11" s="36"/>
      <c r="S11" s="207">
        <v>4</v>
      </c>
      <c r="T11" s="190">
        <v>0.1</v>
      </c>
      <c r="U11" s="211"/>
      <c r="AB11" s="5"/>
      <c r="AC11" s="5"/>
      <c r="AD11" s="5"/>
      <c r="AE11" s="5"/>
      <c r="AF11" s="5"/>
      <c r="AG11" s="5"/>
    </row>
    <row r="12" spans="1:33" ht="9.75" customHeight="1">
      <c r="A12" s="203" t="s">
        <v>12</v>
      </c>
      <c r="B12" s="203"/>
      <c r="C12" s="203"/>
      <c r="D12" s="204" t="s">
        <v>13</v>
      </c>
      <c r="E12" s="204"/>
      <c r="F12" s="10"/>
      <c r="G12" s="10"/>
      <c r="H12" s="15"/>
      <c r="I12" s="40"/>
      <c r="J12" s="34"/>
      <c r="K12" s="35"/>
      <c r="L12" s="36"/>
      <c r="M12" s="40"/>
      <c r="N12" s="38"/>
      <c r="O12" s="35"/>
      <c r="P12" s="36"/>
      <c r="Q12" s="40"/>
      <c r="S12" s="207"/>
      <c r="T12" s="190"/>
      <c r="U12" s="211"/>
      <c r="AB12" s="5"/>
      <c r="AC12" s="5"/>
      <c r="AD12" s="5"/>
      <c r="AE12" s="5"/>
      <c r="AF12" s="5"/>
      <c r="AG12" s="5"/>
    </row>
    <row r="13" spans="1:33" ht="12.75" customHeight="1">
      <c r="A13" s="203" t="s">
        <v>14</v>
      </c>
      <c r="B13" s="203"/>
      <c r="C13" s="203"/>
      <c r="D13" s="204">
        <v>0.75</v>
      </c>
      <c r="E13" s="204"/>
      <c r="F13" s="10"/>
      <c r="G13" s="10"/>
      <c r="H13" s="15"/>
      <c r="I13" s="26"/>
      <c r="J13" s="41"/>
      <c r="K13" s="42"/>
      <c r="L13" s="43"/>
      <c r="M13" s="30"/>
      <c r="N13" s="44"/>
      <c r="O13" s="42"/>
      <c r="P13" s="43"/>
      <c r="Q13" s="32"/>
      <c r="S13" s="20">
        <v>5</v>
      </c>
      <c r="T13" s="21">
        <v>0.01</v>
      </c>
      <c r="U13" s="211"/>
      <c r="AB13" s="5"/>
      <c r="AC13" s="5"/>
      <c r="AD13" s="5"/>
      <c r="AE13" s="5"/>
      <c r="AF13" s="5"/>
      <c r="AG13" s="5"/>
    </row>
    <row r="14" spans="1:33" ht="13.5" customHeight="1">
      <c r="A14" s="205"/>
      <c r="B14" s="205"/>
      <c r="C14" s="205"/>
      <c r="D14" s="9"/>
      <c r="E14" s="9"/>
      <c r="F14" s="10"/>
      <c r="G14" s="10"/>
      <c r="H14" s="15"/>
      <c r="I14" s="33"/>
      <c r="J14" s="45"/>
      <c r="K14" s="37"/>
      <c r="L14" s="37"/>
      <c r="M14" s="37"/>
      <c r="N14" s="37"/>
      <c r="O14" s="37"/>
      <c r="P14" s="37"/>
      <c r="Q14" s="39"/>
      <c r="S14" s="20">
        <v>6</v>
      </c>
      <c r="T14" s="21">
        <v>0.04</v>
      </c>
      <c r="U14" s="211"/>
      <c r="AB14" s="5"/>
      <c r="AC14" s="5"/>
      <c r="AD14" s="5"/>
      <c r="AE14" s="5"/>
      <c r="AF14" s="5"/>
      <c r="AG14" s="5"/>
    </row>
    <row r="15" spans="1:33" ht="9.75" customHeight="1">
      <c r="A15" s="9"/>
      <c r="B15" s="9"/>
      <c r="C15" s="9"/>
      <c r="D15" s="9"/>
      <c r="E15" s="9"/>
      <c r="F15" s="10"/>
      <c r="G15" s="10"/>
      <c r="H15" s="15"/>
      <c r="I15" s="16"/>
      <c r="J15" s="17"/>
      <c r="K15" s="18"/>
      <c r="L15" s="18"/>
      <c r="M15" s="18"/>
      <c r="N15" s="18"/>
      <c r="O15" s="18"/>
      <c r="P15" s="18"/>
      <c r="Q15" s="19"/>
      <c r="S15" s="20">
        <v>7</v>
      </c>
      <c r="T15" s="21">
        <v>0.015</v>
      </c>
      <c r="AB15" s="5"/>
      <c r="AC15" s="5"/>
      <c r="AD15" s="5"/>
      <c r="AE15" s="5"/>
      <c r="AF15" s="5"/>
      <c r="AG15" s="5"/>
    </row>
    <row r="16" spans="1:33" ht="20.25">
      <c r="A16" s="9"/>
      <c r="B16" s="9"/>
      <c r="C16" s="9"/>
      <c r="D16" s="9"/>
      <c r="E16" s="9"/>
      <c r="F16" s="10"/>
      <c r="G16" s="10"/>
      <c r="H16" s="12" t="s">
        <v>4</v>
      </c>
      <c r="I16" s="1" t="s">
        <v>15</v>
      </c>
      <c r="J16" s="11"/>
      <c r="K16" s="1" t="s">
        <v>6</v>
      </c>
      <c r="M16" s="1" t="s">
        <v>15</v>
      </c>
      <c r="O16" s="1" t="s">
        <v>6</v>
      </c>
      <c r="Q16" s="1" t="s">
        <v>15</v>
      </c>
      <c r="AB16" s="5"/>
      <c r="AC16" s="5"/>
      <c r="AD16" s="5"/>
      <c r="AE16" s="5"/>
      <c r="AF16" s="5"/>
      <c r="AG16" s="5"/>
    </row>
    <row r="17" spans="1:33" ht="20.25">
      <c r="A17" s="9"/>
      <c r="B17" s="9"/>
      <c r="C17" s="9"/>
      <c r="D17" s="9"/>
      <c r="E17" s="9"/>
      <c r="F17" s="10"/>
      <c r="G17" s="10"/>
      <c r="H17" s="15"/>
      <c r="I17" s="12"/>
      <c r="K17" s="11"/>
      <c r="AB17" s="5"/>
      <c r="AC17" s="5"/>
      <c r="AD17" s="5"/>
      <c r="AE17" s="5"/>
      <c r="AF17" s="5"/>
      <c r="AG17" s="5"/>
    </row>
    <row r="18" spans="1:33" ht="20.25">
      <c r="A18" s="9"/>
      <c r="B18" s="9"/>
      <c r="C18" s="9"/>
      <c r="D18" s="9"/>
      <c r="E18" s="9"/>
      <c r="F18" s="10"/>
      <c r="G18" s="10"/>
      <c r="H18" s="15"/>
      <c r="I18" s="12"/>
      <c r="K18" s="11"/>
      <c r="AB18" s="5"/>
      <c r="AC18" s="5"/>
      <c r="AD18" s="5"/>
      <c r="AE18" s="5"/>
      <c r="AF18" s="5"/>
      <c r="AG18" s="5"/>
    </row>
    <row r="19" spans="2:33" ht="20.25">
      <c r="B19" s="46">
        <v>0.05</v>
      </c>
      <c r="D19" s="47" t="s">
        <v>5</v>
      </c>
      <c r="E19" s="197" t="s">
        <v>6</v>
      </c>
      <c r="F19" s="197"/>
      <c r="G19" s="47" t="s">
        <v>5</v>
      </c>
      <c r="H19" s="197" t="s">
        <v>6</v>
      </c>
      <c r="I19" s="197"/>
      <c r="J19" s="47" t="s">
        <v>5</v>
      </c>
      <c r="L19" s="206" t="s">
        <v>5</v>
      </c>
      <c r="M19" s="206"/>
      <c r="N19" s="206"/>
      <c r="O19" s="197" t="s">
        <v>6</v>
      </c>
      <c r="P19" s="197"/>
      <c r="Q19" s="197"/>
      <c r="R19" s="197"/>
      <c r="S19" s="198">
        <f>B19+B23</f>
        <v>0.1</v>
      </c>
      <c r="T19" s="199">
        <f>B19+B20+B23</f>
        <v>0.25</v>
      </c>
      <c r="AB19" s="5"/>
      <c r="AC19" s="5"/>
      <c r="AD19" s="5"/>
      <c r="AE19" s="5"/>
      <c r="AF19" s="5"/>
      <c r="AG19" s="5"/>
    </row>
    <row r="20" spans="2:33" ht="20.25">
      <c r="B20" s="200">
        <v>0.15</v>
      </c>
      <c r="D20" s="201" t="s">
        <v>15</v>
      </c>
      <c r="E20" s="197"/>
      <c r="F20" s="197"/>
      <c r="G20" s="201" t="s">
        <v>15</v>
      </c>
      <c r="H20" s="197"/>
      <c r="I20" s="197"/>
      <c r="J20" s="201" t="s">
        <v>15</v>
      </c>
      <c r="L20" s="206"/>
      <c r="M20" s="206"/>
      <c r="N20" s="206"/>
      <c r="O20" s="197"/>
      <c r="P20" s="197"/>
      <c r="Q20" s="197"/>
      <c r="R20" s="197"/>
      <c r="S20" s="198"/>
      <c r="T20" s="199"/>
      <c r="AB20" s="5"/>
      <c r="AC20" s="5"/>
      <c r="AD20" s="5"/>
      <c r="AE20" s="5"/>
      <c r="AF20" s="5"/>
      <c r="AG20" s="5"/>
    </row>
    <row r="21" spans="2:33" ht="20.25">
      <c r="B21" s="200"/>
      <c r="D21" s="201"/>
      <c r="E21" s="197"/>
      <c r="F21" s="197"/>
      <c r="G21" s="201"/>
      <c r="H21" s="197"/>
      <c r="I21" s="197"/>
      <c r="J21" s="201"/>
      <c r="K21" s="1" t="s">
        <v>16</v>
      </c>
      <c r="L21" s="201" t="s">
        <v>15</v>
      </c>
      <c r="M21" s="201"/>
      <c r="N21" s="201"/>
      <c r="O21" s="197"/>
      <c r="P21" s="197"/>
      <c r="Q21" s="197"/>
      <c r="R21" s="197"/>
      <c r="S21" s="202">
        <f>B20</f>
        <v>0.15</v>
      </c>
      <c r="T21" s="199"/>
      <c r="AB21" s="5"/>
      <c r="AC21" s="5"/>
      <c r="AD21" s="5"/>
      <c r="AE21" s="5"/>
      <c r="AF21" s="5"/>
      <c r="AG21" s="5"/>
    </row>
    <row r="22" spans="2:33" ht="20.25">
      <c r="B22" s="200"/>
      <c r="D22" s="201"/>
      <c r="E22" s="197"/>
      <c r="F22" s="197"/>
      <c r="G22" s="201"/>
      <c r="H22" s="197"/>
      <c r="I22" s="197"/>
      <c r="J22" s="201"/>
      <c r="L22" s="201"/>
      <c r="M22" s="201"/>
      <c r="N22" s="201"/>
      <c r="O22" s="197"/>
      <c r="P22" s="197"/>
      <c r="Q22" s="197"/>
      <c r="R22" s="197"/>
      <c r="S22" s="202"/>
      <c r="T22" s="199"/>
      <c r="AB22" s="5"/>
      <c r="AC22" s="5"/>
      <c r="AD22" s="5"/>
      <c r="AE22" s="5"/>
      <c r="AF22" s="5"/>
      <c r="AG22" s="5"/>
    </row>
    <row r="23" spans="2:33" ht="20.25">
      <c r="B23" s="46">
        <v>0.05</v>
      </c>
      <c r="D23" s="47" t="s">
        <v>5</v>
      </c>
      <c r="E23" s="197"/>
      <c r="F23" s="197"/>
      <c r="G23" s="47" t="s">
        <v>5</v>
      </c>
      <c r="H23" s="197"/>
      <c r="I23" s="197"/>
      <c r="J23" s="47" t="s">
        <v>5</v>
      </c>
      <c r="L23" s="201"/>
      <c r="M23" s="201"/>
      <c r="N23" s="201"/>
      <c r="O23" s="197"/>
      <c r="P23" s="197"/>
      <c r="Q23" s="197"/>
      <c r="R23" s="197"/>
      <c r="S23" s="202"/>
      <c r="T23" s="199"/>
      <c r="AB23" s="5"/>
      <c r="AC23" s="5"/>
      <c r="AD23" s="5"/>
      <c r="AE23" s="5"/>
      <c r="AF23" s="5"/>
      <c r="AG23" s="5"/>
    </row>
    <row r="24" spans="8:33" ht="20.25">
      <c r="H24" s="5"/>
      <c r="AB24" s="5"/>
      <c r="AC24" s="5"/>
      <c r="AD24" s="5"/>
      <c r="AE24" s="5"/>
      <c r="AF24" s="5"/>
      <c r="AG24" s="5"/>
    </row>
    <row r="25" spans="4:33" ht="20.25">
      <c r="D25" s="48">
        <f>(D26-E25-G25-H25)/2</f>
        <v>0.049000000000000016</v>
      </c>
      <c r="E25" s="190">
        <v>0.18</v>
      </c>
      <c r="F25" s="190"/>
      <c r="G25" s="21">
        <v>0.04</v>
      </c>
      <c r="H25" s="190">
        <v>0.18</v>
      </c>
      <c r="I25" s="190"/>
      <c r="J25" s="48">
        <f>D25</f>
        <v>0.049000000000000016</v>
      </c>
      <c r="L25" s="191">
        <f>D25+G25+J25</f>
        <v>0.13800000000000004</v>
      </c>
      <c r="M25" s="191"/>
      <c r="N25" s="191"/>
      <c r="O25" s="191">
        <f>E25+H25</f>
        <v>0.36</v>
      </c>
      <c r="P25" s="191"/>
      <c r="Q25" s="191"/>
      <c r="R25" s="191"/>
      <c r="S25" s="50"/>
      <c r="AB25" s="5"/>
      <c r="AC25" s="5"/>
      <c r="AD25" s="5"/>
      <c r="AE25" s="5"/>
      <c r="AF25" s="5"/>
      <c r="AG25" s="5"/>
    </row>
    <row r="26" spans="1:33" ht="20.25">
      <c r="A26" s="9"/>
      <c r="B26" s="9"/>
      <c r="C26" s="9"/>
      <c r="D26" s="192">
        <v>0.498</v>
      </c>
      <c r="E26" s="192"/>
      <c r="F26" s="192"/>
      <c r="G26" s="192"/>
      <c r="H26" s="192"/>
      <c r="I26" s="192"/>
      <c r="J26" s="192"/>
      <c r="K26" s="11"/>
      <c r="AB26" s="5"/>
      <c r="AC26" s="5"/>
      <c r="AD26" s="5"/>
      <c r="AE26" s="5"/>
      <c r="AF26" s="5"/>
      <c r="AG26" s="5"/>
    </row>
    <row r="27" spans="1:33" ht="20.25">
      <c r="A27" s="9"/>
      <c r="B27" s="9"/>
      <c r="C27" s="9"/>
      <c r="D27" s="9"/>
      <c r="E27" s="9"/>
      <c r="F27" s="10"/>
      <c r="G27" s="10"/>
      <c r="H27" s="15"/>
      <c r="I27" s="12"/>
      <c r="K27" s="11"/>
      <c r="AB27" s="5"/>
      <c r="AC27" s="5"/>
      <c r="AD27" s="5"/>
      <c r="AE27" s="5"/>
      <c r="AF27" s="5"/>
      <c r="AG27" s="5"/>
    </row>
    <row r="28" spans="1:33" ht="2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27" ht="20.25">
      <c r="A29" s="51"/>
      <c r="B29" s="5"/>
      <c r="C29" s="5"/>
      <c r="D29" s="5"/>
      <c r="E29" s="5"/>
      <c r="F29" s="51"/>
      <c r="G29" s="51"/>
      <c r="H29" s="51"/>
      <c r="I29" s="51"/>
      <c r="J29" s="51"/>
      <c r="K29" s="51"/>
      <c r="L29" s="51"/>
      <c r="M29" s="5"/>
      <c r="N29" s="5"/>
      <c r="O29" s="5"/>
      <c r="P29" s="5"/>
      <c r="Q29" s="5"/>
      <c r="R29" s="5"/>
      <c r="S29" s="5"/>
      <c r="T29" s="5"/>
      <c r="U29" s="5"/>
      <c r="V29" s="8"/>
      <c r="W29" s="8"/>
      <c r="X29" s="8"/>
      <c r="Y29" s="8"/>
      <c r="Z29" s="8"/>
      <c r="AA29" s="8"/>
    </row>
    <row r="30" spans="1:19" s="57" customFormat="1" ht="25.5" customHeight="1">
      <c r="A30" s="193" t="s">
        <v>17</v>
      </c>
      <c r="B30" s="194" t="s">
        <v>18</v>
      </c>
      <c r="C30" s="194"/>
      <c r="D30" s="52"/>
      <c r="E30" s="53" t="s">
        <v>4</v>
      </c>
      <c r="F30" s="54"/>
      <c r="G30" s="195" t="s">
        <v>5</v>
      </c>
      <c r="H30" s="195"/>
      <c r="I30" s="195" t="s">
        <v>19</v>
      </c>
      <c r="J30" s="195"/>
      <c r="K30" s="196" t="s">
        <v>6</v>
      </c>
      <c r="L30" s="196"/>
      <c r="M30" s="54"/>
      <c r="N30" s="55"/>
      <c r="O30" s="56"/>
      <c r="P30" s="186" t="s">
        <v>20</v>
      </c>
      <c r="Q30" s="186"/>
      <c r="R30" s="186"/>
      <c r="S30" s="186"/>
    </row>
    <row r="31" spans="1:19" ht="12.75">
      <c r="A31" s="193"/>
      <c r="B31" s="194"/>
      <c r="C31" s="194"/>
      <c r="D31" s="187">
        <f>T19*D26</f>
        <v>0.1245</v>
      </c>
      <c r="E31" s="187"/>
      <c r="F31" s="187"/>
      <c r="G31" s="58" t="s">
        <v>21</v>
      </c>
      <c r="H31" s="58" t="s">
        <v>22</v>
      </c>
      <c r="I31" s="58" t="s">
        <v>21</v>
      </c>
      <c r="J31" s="58" t="s">
        <v>22</v>
      </c>
      <c r="K31" s="58" t="s">
        <v>21</v>
      </c>
      <c r="L31" s="59" t="s">
        <v>22</v>
      </c>
      <c r="M31" s="60"/>
      <c r="N31" s="61"/>
      <c r="O31" s="62"/>
      <c r="P31" s="186"/>
      <c r="Q31" s="186"/>
      <c r="R31" s="186"/>
      <c r="S31" s="186"/>
    </row>
    <row r="32" spans="1:19" s="68" customFormat="1" ht="12" customHeight="1">
      <c r="A32" s="193"/>
      <c r="B32" s="194"/>
      <c r="C32" s="194"/>
      <c r="D32" s="187"/>
      <c r="E32" s="187"/>
      <c r="F32" s="187"/>
      <c r="G32" s="63">
        <f>L25</f>
        <v>0.13800000000000004</v>
      </c>
      <c r="H32" s="63">
        <f>S19</f>
        <v>0.1</v>
      </c>
      <c r="I32" s="63">
        <f>L25</f>
        <v>0.13800000000000004</v>
      </c>
      <c r="J32" s="63">
        <f>S21</f>
        <v>0.15</v>
      </c>
      <c r="K32" s="63">
        <f>O25</f>
        <v>0.36</v>
      </c>
      <c r="L32" s="64">
        <f>T19</f>
        <v>0.25</v>
      </c>
      <c r="M32" s="65" t="s">
        <v>23</v>
      </c>
      <c r="N32" s="66"/>
      <c r="O32" s="67"/>
      <c r="P32" s="186"/>
      <c r="Q32" s="186"/>
      <c r="R32" s="186"/>
      <c r="S32" s="186"/>
    </row>
    <row r="33" spans="1:19" ht="18" customHeight="1">
      <c r="A33" s="193"/>
      <c r="B33" s="194"/>
      <c r="C33" s="194"/>
      <c r="D33" s="69"/>
      <c r="E33" s="70" t="s">
        <v>24</v>
      </c>
      <c r="F33" s="71"/>
      <c r="G33" s="176">
        <f>G32*H32/$D$31</f>
        <v>0.11084337349397594</v>
      </c>
      <c r="H33" s="176"/>
      <c r="I33" s="176">
        <f>I32*J32/$D$31</f>
        <v>0.1662650602409639</v>
      </c>
      <c r="J33" s="176"/>
      <c r="K33" s="188">
        <f>K32*L32/$D$31</f>
        <v>0.7228915662650602</v>
      </c>
      <c r="L33" s="188"/>
      <c r="M33" s="74">
        <f>K33+I33+G33</f>
        <v>1</v>
      </c>
      <c r="N33" s="75"/>
      <c r="O33" s="8"/>
      <c r="P33" s="186"/>
      <c r="Q33" s="186"/>
      <c r="R33" s="186"/>
      <c r="S33" s="186"/>
    </row>
    <row r="34" spans="1:19" ht="12.75" customHeight="1">
      <c r="A34" s="193"/>
      <c r="B34" s="189">
        <f>SUM(B37:B50)</f>
        <v>0.36500000000000005</v>
      </c>
      <c r="C34" s="189"/>
      <c r="D34" s="76"/>
      <c r="E34" s="77"/>
      <c r="F34" s="78"/>
      <c r="G34" s="79"/>
      <c r="H34" s="79"/>
      <c r="I34" s="79"/>
      <c r="J34" s="79"/>
      <c r="K34" s="79"/>
      <c r="L34" s="79"/>
      <c r="M34" s="79"/>
      <c r="N34" s="49"/>
      <c r="O34" s="8"/>
      <c r="P34" s="186"/>
      <c r="Q34" s="186"/>
      <c r="R34" s="186"/>
      <c r="S34" s="186"/>
    </row>
    <row r="35" spans="1:19" s="86" customFormat="1" ht="14.25" customHeight="1">
      <c r="A35" s="183" t="s">
        <v>25</v>
      </c>
      <c r="B35" s="183"/>
      <c r="C35" s="183"/>
      <c r="D35" s="80"/>
      <c r="E35" s="81" t="s">
        <v>26</v>
      </c>
      <c r="F35" s="81"/>
      <c r="G35" s="82">
        <v>25</v>
      </c>
      <c r="H35" s="83"/>
      <c r="I35" s="82">
        <v>25</v>
      </c>
      <c r="J35" s="83"/>
      <c r="K35" s="82">
        <v>25</v>
      </c>
      <c r="L35" s="83"/>
      <c r="M35" s="184" t="s">
        <v>27</v>
      </c>
      <c r="N35" s="184"/>
      <c r="O35" s="184"/>
      <c r="P35" s="184"/>
      <c r="Q35" s="184"/>
      <c r="R35" s="84"/>
      <c r="S35" s="85"/>
    </row>
    <row r="36" spans="1:19" s="86" customFormat="1" ht="12.75" customHeight="1">
      <c r="A36" s="183"/>
      <c r="B36" s="183"/>
      <c r="C36" s="183"/>
      <c r="D36" s="87"/>
      <c r="E36" s="88" t="s">
        <v>28</v>
      </c>
      <c r="F36" s="88"/>
      <c r="G36" s="72"/>
      <c r="H36" s="72">
        <f>1/G35</f>
        <v>0.04</v>
      </c>
      <c r="I36" s="72"/>
      <c r="J36" s="72">
        <f>1/I35</f>
        <v>0.04</v>
      </c>
      <c r="K36" s="72"/>
      <c r="L36" s="72">
        <f>1/K35</f>
        <v>0.04</v>
      </c>
      <c r="M36" s="89"/>
      <c r="N36" s="89"/>
      <c r="O36" s="90" t="s">
        <v>29</v>
      </c>
      <c r="P36" s="91"/>
      <c r="Q36" s="91"/>
      <c r="R36" s="181">
        <v>0.04</v>
      </c>
      <c r="S36" s="181"/>
    </row>
    <row r="37" spans="1:19" ht="12.75" customHeight="1">
      <c r="A37" s="182" t="s">
        <v>30</v>
      </c>
      <c r="B37" s="185">
        <f>T7</f>
        <v>0.1</v>
      </c>
      <c r="C37" s="185"/>
      <c r="D37" s="93"/>
      <c r="E37" s="94" t="s">
        <v>31</v>
      </c>
      <c r="F37" s="94"/>
      <c r="G37" s="95">
        <f>D9</f>
        <v>0.028</v>
      </c>
      <c r="H37" s="95"/>
      <c r="I37" s="95">
        <f>D9</f>
        <v>0.028</v>
      </c>
      <c r="J37" s="95"/>
      <c r="K37" s="95">
        <f>D9</f>
        <v>0.028</v>
      </c>
      <c r="L37" s="95"/>
      <c r="M37" s="17"/>
      <c r="N37" s="17"/>
      <c r="O37" s="96" t="s">
        <v>32</v>
      </c>
      <c r="P37" s="180">
        <f>G37*G33+I37*I33+K37*K33</f>
        <v>0.028000000000000004</v>
      </c>
      <c r="Q37" s="180"/>
      <c r="R37" s="97"/>
      <c r="S37" s="98"/>
    </row>
    <row r="38" spans="1:19" ht="11.25">
      <c r="A38" s="182"/>
      <c r="B38" s="185"/>
      <c r="C38" s="185"/>
      <c r="D38" s="92"/>
      <c r="E38" s="8"/>
      <c r="F38" s="99" t="s">
        <v>33</v>
      </c>
      <c r="G38" s="72"/>
      <c r="H38" s="72">
        <f>B37/G37</f>
        <v>3.5714285714285716</v>
      </c>
      <c r="I38" s="72"/>
      <c r="J38" s="72">
        <f>B37/I37</f>
        <v>3.5714285714285716</v>
      </c>
      <c r="K38" s="72"/>
      <c r="L38" s="72">
        <f>B37/K37</f>
        <v>3.5714285714285716</v>
      </c>
      <c r="M38" s="100"/>
      <c r="N38" s="100"/>
      <c r="O38" s="99" t="s">
        <v>34</v>
      </c>
      <c r="P38" s="8"/>
      <c r="Q38" s="8"/>
      <c r="R38" s="181">
        <f>B37/P37</f>
        <v>3.571428571428571</v>
      </c>
      <c r="S38" s="181"/>
    </row>
    <row r="39" spans="1:19" ht="11.25">
      <c r="A39" s="178">
        <v>2</v>
      </c>
      <c r="B39" s="179">
        <f>T8</f>
        <v>0.09</v>
      </c>
      <c r="C39" s="179"/>
      <c r="D39" s="102"/>
      <c r="E39" s="94" t="s">
        <v>35</v>
      </c>
      <c r="F39" s="94"/>
      <c r="G39" s="95">
        <f>D10</f>
        <v>0.13</v>
      </c>
      <c r="H39" s="95"/>
      <c r="I39" s="95">
        <f>D10</f>
        <v>0.13</v>
      </c>
      <c r="J39" s="95"/>
      <c r="K39" s="95">
        <f>D10</f>
        <v>0.13</v>
      </c>
      <c r="L39" s="95"/>
      <c r="M39" s="95"/>
      <c r="N39" s="95"/>
      <c r="O39" s="96" t="s">
        <v>36</v>
      </c>
      <c r="P39" s="180">
        <f>G39*G33+I39*I33+K39*K33</f>
        <v>0.13</v>
      </c>
      <c r="Q39" s="180"/>
      <c r="R39" s="97"/>
      <c r="S39" s="98"/>
    </row>
    <row r="40" spans="1:19" ht="11.25">
      <c r="A40" s="178"/>
      <c r="B40" s="179"/>
      <c r="C40" s="179"/>
      <c r="D40" s="101"/>
      <c r="E40" s="20" t="s">
        <v>37</v>
      </c>
      <c r="F40" s="20"/>
      <c r="G40" s="72"/>
      <c r="H40" s="72">
        <f>B39/G39</f>
        <v>0.6923076923076923</v>
      </c>
      <c r="I40" s="72"/>
      <c r="J40" s="72">
        <f>B39/I39</f>
        <v>0.6923076923076923</v>
      </c>
      <c r="K40" s="72"/>
      <c r="L40" s="72">
        <f>B39/K39</f>
        <v>0.6923076923076923</v>
      </c>
      <c r="M40" s="72"/>
      <c r="N40" s="72"/>
      <c r="O40" s="99" t="s">
        <v>38</v>
      </c>
      <c r="P40" s="8"/>
      <c r="Q40" s="8"/>
      <c r="R40" s="181">
        <f>B39/P39</f>
        <v>0.6923076923076923</v>
      </c>
      <c r="S40" s="181"/>
    </row>
    <row r="41" spans="1:19" ht="11.25">
      <c r="A41" s="178">
        <v>3</v>
      </c>
      <c r="B41" s="179">
        <f>T9</f>
        <v>0.01</v>
      </c>
      <c r="C41" s="179"/>
      <c r="D41" s="102"/>
      <c r="E41" s="94" t="s">
        <v>39</v>
      </c>
      <c r="F41" s="94"/>
      <c r="G41" s="95">
        <f>D10</f>
        <v>0.13</v>
      </c>
      <c r="H41" s="95"/>
      <c r="I41" s="95">
        <f>D10</f>
        <v>0.13</v>
      </c>
      <c r="J41" s="95"/>
      <c r="K41" s="95">
        <f>D11</f>
        <v>1.9</v>
      </c>
      <c r="L41" s="95"/>
      <c r="M41" s="95"/>
      <c r="N41" s="95"/>
      <c r="O41" s="96" t="s">
        <v>40</v>
      </c>
      <c r="P41" s="180">
        <f>G41*G33+I41*I33+K41*K33</f>
        <v>1.4095180722891567</v>
      </c>
      <c r="Q41" s="180"/>
      <c r="R41" s="97"/>
      <c r="S41" s="98"/>
    </row>
    <row r="42" spans="1:19" ht="11.25">
      <c r="A42" s="178"/>
      <c r="B42" s="179"/>
      <c r="C42" s="179"/>
      <c r="D42" s="101"/>
      <c r="E42" s="20" t="s">
        <v>41</v>
      </c>
      <c r="F42" s="20"/>
      <c r="G42" s="72"/>
      <c r="H42" s="72">
        <f>B41/G41</f>
        <v>0.07692307692307693</v>
      </c>
      <c r="I42" s="72"/>
      <c r="J42" s="72">
        <f>B41/I41</f>
        <v>0.07692307692307693</v>
      </c>
      <c r="K42" s="72"/>
      <c r="L42" s="72">
        <f>B41/K41</f>
        <v>0.005263157894736843</v>
      </c>
      <c r="M42" s="72"/>
      <c r="N42" s="72"/>
      <c r="O42" s="99" t="s">
        <v>42</v>
      </c>
      <c r="P42" s="8"/>
      <c r="Q42" s="8"/>
      <c r="R42" s="181">
        <f>B41/P41</f>
        <v>0.007094623472091632</v>
      </c>
      <c r="S42" s="181"/>
    </row>
    <row r="43" spans="1:19" ht="11.25">
      <c r="A43" s="178">
        <v>4</v>
      </c>
      <c r="B43" s="179">
        <f>T11</f>
        <v>0.1</v>
      </c>
      <c r="C43" s="179"/>
      <c r="D43" s="102"/>
      <c r="E43" s="94" t="s">
        <v>43</v>
      </c>
      <c r="F43" s="94"/>
      <c r="G43" s="95">
        <f>D11</f>
        <v>1.9</v>
      </c>
      <c r="H43" s="95"/>
      <c r="I43" s="95">
        <f>D10</f>
        <v>0.13</v>
      </c>
      <c r="J43" s="95"/>
      <c r="K43" s="95">
        <f>D11</f>
        <v>1.9</v>
      </c>
      <c r="L43" s="95"/>
      <c r="M43" s="95"/>
      <c r="N43" s="95"/>
      <c r="O43" s="96" t="s">
        <v>44</v>
      </c>
      <c r="P43" s="180">
        <f>G43*G33+I43*I33+K43*K33</f>
        <v>1.6057108433734941</v>
      </c>
      <c r="Q43" s="180"/>
      <c r="R43" s="97"/>
      <c r="S43" s="98"/>
    </row>
    <row r="44" spans="1:19" ht="11.25">
      <c r="A44" s="178"/>
      <c r="B44" s="179"/>
      <c r="C44" s="179"/>
      <c r="D44" s="101"/>
      <c r="E44" s="20" t="s">
        <v>45</v>
      </c>
      <c r="F44" s="20"/>
      <c r="G44" s="72"/>
      <c r="H44" s="72">
        <f>B43/G43</f>
        <v>0.052631578947368425</v>
      </c>
      <c r="I44" s="72"/>
      <c r="J44" s="72">
        <f>B43/I43</f>
        <v>0.7692307692307693</v>
      </c>
      <c r="K44" s="72"/>
      <c r="L44" s="72">
        <f>B43/K43</f>
        <v>0.052631578947368425</v>
      </c>
      <c r="M44" s="72"/>
      <c r="N44" s="72"/>
      <c r="O44" s="99" t="s">
        <v>46</v>
      </c>
      <c r="P44" s="8"/>
      <c r="Q44" s="8"/>
      <c r="R44" s="181">
        <f>B43/P43</f>
        <v>0.06227771358254423</v>
      </c>
      <c r="S44" s="181"/>
    </row>
    <row r="45" spans="1:19" ht="11.25">
      <c r="A45" s="178">
        <v>5</v>
      </c>
      <c r="B45" s="179">
        <f>T13</f>
        <v>0.01</v>
      </c>
      <c r="C45" s="179"/>
      <c r="D45" s="102"/>
      <c r="E45" s="94" t="s">
        <v>47</v>
      </c>
      <c r="F45" s="94"/>
      <c r="G45" s="95">
        <f>D10</f>
        <v>0.13</v>
      </c>
      <c r="H45" s="95"/>
      <c r="I45" s="95">
        <f>D10</f>
        <v>0.13</v>
      </c>
      <c r="J45" s="95"/>
      <c r="K45" s="95">
        <f>D11</f>
        <v>1.9</v>
      </c>
      <c r="L45" s="95"/>
      <c r="M45" s="95"/>
      <c r="N45" s="95"/>
      <c r="O45" s="96" t="s">
        <v>44</v>
      </c>
      <c r="P45" s="180">
        <f>G45*G33+I45*I33+K45*K33</f>
        <v>1.4095180722891567</v>
      </c>
      <c r="Q45" s="180"/>
      <c r="R45" s="97"/>
      <c r="S45" s="98"/>
    </row>
    <row r="46" spans="1:19" ht="11.25">
      <c r="A46" s="178"/>
      <c r="B46" s="179"/>
      <c r="C46" s="179"/>
      <c r="D46" s="101"/>
      <c r="E46" s="20" t="s">
        <v>48</v>
      </c>
      <c r="F46" s="20"/>
      <c r="G46" s="72"/>
      <c r="H46" s="72">
        <f>B45/G45</f>
        <v>0.07692307692307693</v>
      </c>
      <c r="I46" s="72"/>
      <c r="J46" s="72">
        <f>B45/I45</f>
        <v>0.07692307692307693</v>
      </c>
      <c r="K46" s="72"/>
      <c r="L46" s="72">
        <f>B45/K45</f>
        <v>0.005263157894736843</v>
      </c>
      <c r="M46" s="72"/>
      <c r="N46" s="72"/>
      <c r="O46" s="99" t="s">
        <v>46</v>
      </c>
      <c r="P46" s="8"/>
      <c r="Q46" s="8"/>
      <c r="R46" s="181">
        <f>B45/P45</f>
        <v>0.007094623472091632</v>
      </c>
      <c r="S46" s="181"/>
    </row>
    <row r="47" spans="1:19" ht="11.25">
      <c r="A47" s="178">
        <v>6</v>
      </c>
      <c r="B47" s="179">
        <f>T14</f>
        <v>0.04</v>
      </c>
      <c r="C47" s="179"/>
      <c r="D47" s="102"/>
      <c r="E47" s="94" t="s">
        <v>49</v>
      </c>
      <c r="F47" s="94"/>
      <c r="G47" s="95">
        <f>D10</f>
        <v>0.13</v>
      </c>
      <c r="H47" s="95"/>
      <c r="I47" s="95">
        <f>D10</f>
        <v>0.13</v>
      </c>
      <c r="J47" s="95"/>
      <c r="K47" s="95">
        <f>D10</f>
        <v>0.13</v>
      </c>
      <c r="L47" s="95"/>
      <c r="M47" s="95"/>
      <c r="N47" s="95"/>
      <c r="O47" s="96" t="s">
        <v>44</v>
      </c>
      <c r="P47" s="180">
        <f>G47*G33+I47*I33+K47*K33</f>
        <v>0.13</v>
      </c>
      <c r="Q47" s="180"/>
      <c r="R47" s="97"/>
      <c r="S47" s="98"/>
    </row>
    <row r="48" spans="1:19" ht="11.25">
      <c r="A48" s="178"/>
      <c r="B48" s="179"/>
      <c r="C48" s="179"/>
      <c r="D48" s="101"/>
      <c r="E48" s="20" t="s">
        <v>50</v>
      </c>
      <c r="F48" s="20"/>
      <c r="G48" s="72"/>
      <c r="H48" s="72">
        <f>B47/G47</f>
        <v>0.3076923076923077</v>
      </c>
      <c r="I48" s="72"/>
      <c r="J48" s="72">
        <f>B47/I47</f>
        <v>0.3076923076923077</v>
      </c>
      <c r="K48" s="72"/>
      <c r="L48" s="72">
        <f>B47/K47</f>
        <v>0.3076923076923077</v>
      </c>
      <c r="M48" s="72"/>
      <c r="N48" s="72"/>
      <c r="O48" s="99" t="s">
        <v>46</v>
      </c>
      <c r="P48" s="8"/>
      <c r="Q48" s="8"/>
      <c r="R48" s="181">
        <f>B47/P47</f>
        <v>0.3076923076923077</v>
      </c>
      <c r="S48" s="181"/>
    </row>
    <row r="49" spans="1:19" ht="11.25">
      <c r="A49" s="182" t="s">
        <v>51</v>
      </c>
      <c r="B49" s="179">
        <f>T15</f>
        <v>0.015</v>
      </c>
      <c r="C49" s="179"/>
      <c r="D49" s="102"/>
      <c r="E49" s="94" t="s">
        <v>52</v>
      </c>
      <c r="F49" s="94"/>
      <c r="G49" s="95">
        <f>D13</f>
        <v>0.75</v>
      </c>
      <c r="H49" s="95"/>
      <c r="I49" s="95">
        <f>D13</f>
        <v>0.75</v>
      </c>
      <c r="J49" s="95"/>
      <c r="K49" s="95">
        <f>D13</f>
        <v>0.75</v>
      </c>
      <c r="L49" s="95"/>
      <c r="M49" s="95"/>
      <c r="N49" s="95"/>
      <c r="O49" s="96" t="s">
        <v>44</v>
      </c>
      <c r="P49" s="180">
        <f>G49*G33+I49*I33+K49*K33</f>
        <v>0.75</v>
      </c>
      <c r="Q49" s="180"/>
      <c r="R49" s="97"/>
      <c r="S49" s="98"/>
    </row>
    <row r="50" spans="1:19" ht="11.25">
      <c r="A50" s="182"/>
      <c r="B50" s="179"/>
      <c r="C50" s="179"/>
      <c r="D50" s="101"/>
      <c r="E50" s="20" t="s">
        <v>53</v>
      </c>
      <c r="F50" s="20"/>
      <c r="G50" s="72"/>
      <c r="H50" s="72">
        <f>B49/G49</f>
        <v>0.02</v>
      </c>
      <c r="I50" s="72"/>
      <c r="J50" s="72">
        <f>B49/I49</f>
        <v>0.02</v>
      </c>
      <c r="K50" s="72"/>
      <c r="L50" s="72">
        <f>B49/K49</f>
        <v>0.02</v>
      </c>
      <c r="M50" s="72"/>
      <c r="N50" s="72"/>
      <c r="O50" s="99" t="s">
        <v>46</v>
      </c>
      <c r="P50" s="8"/>
      <c r="Q50" s="8"/>
      <c r="R50" s="181">
        <f>B49/P49</f>
        <v>0.02</v>
      </c>
      <c r="S50" s="181"/>
    </row>
    <row r="51" spans="1:19" ht="12.75" customHeight="1">
      <c r="A51" s="171" t="s">
        <v>54</v>
      </c>
      <c r="B51" s="171"/>
      <c r="C51" s="171"/>
      <c r="D51" s="103"/>
      <c r="E51" s="104" t="s">
        <v>55</v>
      </c>
      <c r="F51" s="105"/>
      <c r="G51" s="95"/>
      <c r="H51" s="95"/>
      <c r="I51" s="95"/>
      <c r="J51" s="95"/>
      <c r="K51" s="95"/>
      <c r="L51" s="95"/>
      <c r="M51" s="106"/>
      <c r="N51" s="106"/>
      <c r="O51" s="107" t="s">
        <v>56</v>
      </c>
      <c r="P51" s="108"/>
      <c r="Q51" s="109"/>
      <c r="R51" s="97"/>
      <c r="S51" s="98"/>
    </row>
    <row r="52" spans="1:19" ht="11.25">
      <c r="A52" s="171"/>
      <c r="B52" s="171"/>
      <c r="C52" s="171"/>
      <c r="D52" s="110"/>
      <c r="E52" s="111" t="s">
        <v>57</v>
      </c>
      <c r="F52" s="111"/>
      <c r="G52" s="112"/>
      <c r="H52" s="112">
        <v>0.13</v>
      </c>
      <c r="I52" s="112"/>
      <c r="J52" s="112">
        <v>0.13</v>
      </c>
      <c r="K52" s="112"/>
      <c r="L52" s="112">
        <v>0.13</v>
      </c>
      <c r="M52" s="113"/>
      <c r="N52" s="113"/>
      <c r="O52" s="114" t="s">
        <v>58</v>
      </c>
      <c r="P52" s="115"/>
      <c r="Q52" s="116"/>
      <c r="R52" s="172">
        <v>0.13</v>
      </c>
      <c r="S52" s="172"/>
    </row>
    <row r="53" spans="1:19" s="11" customFormat="1" ht="20.25" customHeight="1">
      <c r="A53" s="173" t="s">
        <v>59</v>
      </c>
      <c r="B53" s="173"/>
      <c r="C53" s="173"/>
      <c r="D53" s="174" t="s">
        <v>60</v>
      </c>
      <c r="E53" s="174"/>
      <c r="F53" s="174"/>
      <c r="G53" s="117"/>
      <c r="H53" s="89">
        <f>SUM(H36:H52)</f>
        <v>4.967906304222092</v>
      </c>
      <c r="I53" s="117"/>
      <c r="J53" s="89">
        <f>SUM(J36:J52)</f>
        <v>5.684505494505493</v>
      </c>
      <c r="K53" s="117"/>
      <c r="L53" s="118">
        <f>SUM(L36:L52)</f>
        <v>4.824586466165412</v>
      </c>
      <c r="M53" s="89"/>
      <c r="N53" s="119"/>
      <c r="O53" s="120"/>
      <c r="P53" s="121"/>
      <c r="Q53" s="122" t="s">
        <v>61</v>
      </c>
      <c r="R53" s="175">
        <f>R36+R38+R40+R42+R44+R46+R48+R50+R52</f>
        <v>4.837895531955297</v>
      </c>
      <c r="S53" s="175"/>
    </row>
    <row r="54" spans="1:19" s="11" customFormat="1" ht="20.25" customHeight="1">
      <c r="A54" s="173"/>
      <c r="B54" s="173"/>
      <c r="C54" s="173"/>
      <c r="D54" s="176" t="s">
        <v>62</v>
      </c>
      <c r="E54" s="176"/>
      <c r="F54" s="176"/>
      <c r="G54" s="73"/>
      <c r="H54" s="100">
        <f>G33/H53</f>
        <v>0.022311888893671986</v>
      </c>
      <c r="I54" s="73"/>
      <c r="J54" s="100">
        <f>I33/J53</f>
        <v>0.029248816876273887</v>
      </c>
      <c r="K54" s="73"/>
      <c r="L54" s="123">
        <f>K33/L53</f>
        <v>0.1498349280989497</v>
      </c>
      <c r="M54" s="89"/>
      <c r="N54" s="124"/>
      <c r="O54" s="125"/>
      <c r="P54" s="125"/>
      <c r="Q54" s="126" t="s">
        <v>63</v>
      </c>
      <c r="R54" s="177">
        <f>1/SUM(G54:N54)</f>
        <v>4.965350940283937</v>
      </c>
      <c r="S54" s="177"/>
    </row>
    <row r="55" spans="1:20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27"/>
      <c r="O55" s="128"/>
      <c r="P55" s="128"/>
      <c r="Q55" s="129" t="s">
        <v>64</v>
      </c>
      <c r="R55" s="169">
        <f>(R53+R54)/2</f>
        <v>4.901623236119617</v>
      </c>
      <c r="S55" s="169"/>
      <c r="T55" s="130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1"/>
      <c r="O56" s="132"/>
      <c r="P56" s="133" t="s">
        <v>65</v>
      </c>
      <c r="Q56" s="133"/>
      <c r="R56" s="170">
        <f>1/R55</f>
        <v>0.20401404837301462</v>
      </c>
      <c r="S56" s="17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F56" s="130"/>
    </row>
    <row r="57" spans="1:33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30"/>
    </row>
    <row r="58" spans="8:33" ht="12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130"/>
    </row>
    <row r="59" spans="8:31" ht="11.2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8:31" ht="11.2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2" ht="11.25">
      <c r="L62" s="8"/>
    </row>
    <row r="69" s="68" customFormat="1" ht="8.25"/>
  </sheetData>
  <sheetProtection/>
  <mergeCells count="88">
    <mergeCell ref="A2:D2"/>
    <mergeCell ref="S6:T6"/>
    <mergeCell ref="A7:E8"/>
    <mergeCell ref="U8:U14"/>
    <mergeCell ref="A9:C9"/>
    <mergeCell ref="D9:E9"/>
    <mergeCell ref="S9:S10"/>
    <mergeCell ref="T9:T10"/>
    <mergeCell ref="A10:C10"/>
    <mergeCell ref="D10:E10"/>
    <mergeCell ref="A11:C11"/>
    <mergeCell ref="D11:E11"/>
    <mergeCell ref="S11:S12"/>
    <mergeCell ref="T11:T12"/>
    <mergeCell ref="A12:C12"/>
    <mergeCell ref="D12:E12"/>
    <mergeCell ref="A13:C13"/>
    <mergeCell ref="D13:E13"/>
    <mergeCell ref="A14:C14"/>
    <mergeCell ref="E19:F23"/>
    <mergeCell ref="H19:I23"/>
    <mergeCell ref="L19:N20"/>
    <mergeCell ref="O19:R23"/>
    <mergeCell ref="S19:S20"/>
    <mergeCell ref="T19:T23"/>
    <mergeCell ref="B20:B22"/>
    <mergeCell ref="D20:D22"/>
    <mergeCell ref="G20:G22"/>
    <mergeCell ref="J20:J22"/>
    <mergeCell ref="L21:N23"/>
    <mergeCell ref="S21:S23"/>
    <mergeCell ref="E25:F25"/>
    <mergeCell ref="H25:I25"/>
    <mergeCell ref="L25:N25"/>
    <mergeCell ref="O25:R25"/>
    <mergeCell ref="D26:J26"/>
    <mergeCell ref="A30:A34"/>
    <mergeCell ref="B30:C33"/>
    <mergeCell ref="G30:H30"/>
    <mergeCell ref="I30:J30"/>
    <mergeCell ref="K30:L30"/>
    <mergeCell ref="P30:S34"/>
    <mergeCell ref="D31:F32"/>
    <mergeCell ref="G33:H33"/>
    <mergeCell ref="I33:J33"/>
    <mergeCell ref="K33:L33"/>
    <mergeCell ref="B34:C34"/>
    <mergeCell ref="A35:C36"/>
    <mergeCell ref="M35:O35"/>
    <mergeCell ref="P35:Q35"/>
    <mergeCell ref="R36:S36"/>
    <mergeCell ref="A37:A38"/>
    <mergeCell ref="B37:C38"/>
    <mergeCell ref="P37:Q37"/>
    <mergeCell ref="R38:S38"/>
    <mergeCell ref="A39:A40"/>
    <mergeCell ref="B39:C40"/>
    <mergeCell ref="P39:Q39"/>
    <mergeCell ref="R40:S40"/>
    <mergeCell ref="A41:A42"/>
    <mergeCell ref="B41:C42"/>
    <mergeCell ref="P41:Q41"/>
    <mergeCell ref="R42:S42"/>
    <mergeCell ref="A43:A44"/>
    <mergeCell ref="B43:C44"/>
    <mergeCell ref="P43:Q43"/>
    <mergeCell ref="R44:S44"/>
    <mergeCell ref="A45:A46"/>
    <mergeCell ref="B45:C46"/>
    <mergeCell ref="P45:Q45"/>
    <mergeCell ref="R46:S46"/>
    <mergeCell ref="A47:A48"/>
    <mergeCell ref="B47:C48"/>
    <mergeCell ref="P47:Q47"/>
    <mergeCell ref="R48:S48"/>
    <mergeCell ref="A49:A50"/>
    <mergeCell ref="B49:C50"/>
    <mergeCell ref="P49:Q49"/>
    <mergeCell ref="R50:S50"/>
    <mergeCell ref="R55:S55"/>
    <mergeCell ref="R56:S56"/>
    <mergeCell ref="A51:C52"/>
    <mergeCell ref="R52:S52"/>
    <mergeCell ref="A53:C54"/>
    <mergeCell ref="D53:F53"/>
    <mergeCell ref="R53:S53"/>
    <mergeCell ref="D54:F54"/>
    <mergeCell ref="R54:S54"/>
  </mergeCells>
  <printOptions/>
  <pageMargins left="0.49583333333333335" right="0.5" top="0.3701388888888889" bottom="0.2993055555555555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</dc:creator>
  <cp:keywords/>
  <dc:description/>
  <cp:lastModifiedBy>Oliver</cp:lastModifiedBy>
  <cp:lastPrinted>2020-09-14T19:03:16Z</cp:lastPrinted>
  <dcterms:created xsi:type="dcterms:W3CDTF">2018-03-23T22:52:39Z</dcterms:created>
  <dcterms:modified xsi:type="dcterms:W3CDTF">2022-07-16T12:55:24Z</dcterms:modified>
  <cp:category/>
  <cp:version/>
  <cp:contentType/>
  <cp:contentStatus/>
</cp:coreProperties>
</file>